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dati" sheetId="1" r:id="rId1"/>
    <sheet name="quozienti" sheetId="2" r:id="rId2"/>
    <sheet name="grafici" sheetId="3" r:id="rId3"/>
    <sheet name="dati (2)" sheetId="4" r:id="rId4"/>
    <sheet name="quozienti (2)" sheetId="5" r:id="rId5"/>
    <sheet name="grafici (2)" sheetId="6" r:id="rId6"/>
  </sheets>
  <definedNames>
    <definedName name="_xlnm.Print_Area" localSheetId="0">'dati'!$C:$Q</definedName>
    <definedName name="_xlnm.Print_Area" localSheetId="3">'dati (2)'!$C:$O</definedName>
  </definedNames>
  <calcPr fullCalcOnLoad="1"/>
</workbook>
</file>

<file path=xl/sharedStrings.xml><?xml version="1.0" encoding="utf-8"?>
<sst xmlns="http://schemas.openxmlformats.org/spreadsheetml/2006/main" count="203" uniqueCount="47">
  <si>
    <r>
      <t>MOVIMENTO ANAGRAFICO DEL COMUNE</t>
    </r>
    <r>
      <rPr>
        <b/>
        <sz val="8"/>
        <rFont val="Arial"/>
        <family val="0"/>
      </rPr>
      <t xml:space="preserve"> DI:</t>
    </r>
  </si>
  <si>
    <t>Codice</t>
  </si>
  <si>
    <t>Comune</t>
  </si>
  <si>
    <t>Anno</t>
  </si>
  <si>
    <t>Movimento naturale</t>
  </si>
  <si>
    <t>Movimento migratorio</t>
  </si>
  <si>
    <t>SALDO MOVI-MENTO ANAGRA-FICO</t>
  </si>
  <si>
    <t>Popolazione al 31/12</t>
  </si>
  <si>
    <t>Nati Vivi</t>
  </si>
  <si>
    <t>Morti</t>
  </si>
  <si>
    <t>Saldo naturale</t>
  </si>
  <si>
    <t>Iscritti da altri comuni</t>
  </si>
  <si>
    <t>Iscritti dall'estero</t>
  </si>
  <si>
    <t>Totale Iscritti</t>
  </si>
  <si>
    <t>Emigrati per altri comuni</t>
  </si>
  <si>
    <t>Emigrati per l'estero</t>
  </si>
  <si>
    <t>Totale Emigrati</t>
  </si>
  <si>
    <t>Saldo migratorio</t>
  </si>
  <si>
    <t>Maschi</t>
  </si>
  <si>
    <t>Femmine</t>
  </si>
  <si>
    <t>Totale      M+F</t>
  </si>
  <si>
    <t>San Cataldo</t>
  </si>
  <si>
    <t xml:space="preserve">San cataldo                      </t>
  </si>
  <si>
    <t>N.B. - I dati dell'anno 1961 sono la media aritmetica dei dati degli anni 1960 e 1962 perché mai diffusi dall'ISTAT</t>
  </si>
  <si>
    <t>Medie quinquennali</t>
  </si>
  <si>
    <t>Anni</t>
  </si>
  <si>
    <t>1958-1962</t>
  </si>
  <si>
    <t>1963-1967</t>
  </si>
  <si>
    <t>1968-1972</t>
  </si>
  <si>
    <t>1973-1977</t>
  </si>
  <si>
    <t>1978-1982</t>
  </si>
  <si>
    <t>1983-1987</t>
  </si>
  <si>
    <t>1988-1992</t>
  </si>
  <si>
    <t>1993-1997</t>
  </si>
  <si>
    <t>1998-2002</t>
  </si>
  <si>
    <t>2001-2005</t>
  </si>
  <si>
    <t>Variazione % sul quinquennio precedente</t>
  </si>
  <si>
    <t>QUOZIENTI PER 1.000 ABITANTI ( di Popolazione Media) RELATIVI AL MOVIMENTO ANAGRAFICO DEL COMUNE DI:</t>
  </si>
  <si>
    <t>popolazione media dell'anno</t>
  </si>
  <si>
    <t>saldo naturale</t>
  </si>
  <si>
    <t>iscritti da altri comuni</t>
  </si>
  <si>
    <t>iscritti dall'estero</t>
  </si>
  <si>
    <r>
      <t>MOVIMENTO ANAGRAFICO DEL COMUNE DI</t>
    </r>
    <r>
      <rPr>
        <sz val="10"/>
        <rFont val="Arial"/>
        <family val="0"/>
      </rPr>
      <t xml:space="preserve"> :</t>
    </r>
  </si>
  <si>
    <t>MOVIMENTO ANAGRAFICO DEL COMUNE DI (media Mobile a 5 termini):</t>
  </si>
  <si>
    <t>Bompensiere/Aliminusa</t>
  </si>
  <si>
    <t>QUOZIENTI PER 1.000 ABITANTI ( di Popolazione Media) RELATIVI AL MOVIMENTO ANAGRAFICO (media mobile a 5 termini) DEL COMUNE DI:</t>
  </si>
  <si>
    <t>MOVIMENTO ANAGRAFICO DEL COMUNE DI                                                      (grafici su media mobile a 5 termini) :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</si>
</sst>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_ ;\-#,##0\ "/>
    <numFmt numFmtId="177" formatCode="000"/>
    <numFmt numFmtId="178" formatCode="0_ ;\-0\ 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* #,##0.0_-;\-* #,##0.0_-;_-* &quot;-&quot;_-;_-@_-"/>
    <numFmt numFmtId="185" formatCode="_-* #,##0.0_-;\-* #,##0.0_-;_-* &quot;-&quot;??_-;_-@_-"/>
    <numFmt numFmtId="186" formatCode="_-* #,##0_-;\-* #,##0_-;_-* &quot;-&quot;??_-;_-@_-"/>
    <numFmt numFmtId="187" formatCode="#,##0.0"/>
    <numFmt numFmtId="188" formatCode="00.0"/>
    <numFmt numFmtId="189" formatCode="General_)"/>
    <numFmt numFmtId="190" formatCode="0.0000"/>
    <numFmt numFmtId="191" formatCode="0.000"/>
    <numFmt numFmtId="192" formatCode="0.000000"/>
    <numFmt numFmtId="193" formatCode="0.00000"/>
    <numFmt numFmtId="194" formatCode="0.0000000"/>
    <numFmt numFmtId="195" formatCode="_-* #,##0.00_-;\-* #,##0.00_-;_-* &quot;-&quot;_-;_-@_-"/>
    <numFmt numFmtId="196" formatCode="0.00000000"/>
    <numFmt numFmtId="197" formatCode="#,##0.0;\-#,##0.0"/>
    <numFmt numFmtId="198" formatCode="#,##0.000;\-#,##0.000"/>
    <numFmt numFmtId="199" formatCode="#,##0.0000;\-#,##0.0000"/>
    <numFmt numFmtId="200" formatCode="0.0_ ;\-0.0\ "/>
    <numFmt numFmtId="201" formatCode="_+* #,##0_-;\-* #,##0_-;_-* &quot;-&quot;_-;_-@_-"/>
    <numFmt numFmtId="202" formatCode="#,##0;[Red]#,##0"/>
    <numFmt numFmtId="203" formatCode="dd\-mmm\-yyyy"/>
    <numFmt numFmtId="204" formatCode="#,###.0"/>
    <numFmt numFmtId="205" formatCode="#,###.#"/>
    <numFmt numFmtId="206" formatCode="#\ ?/10"/>
    <numFmt numFmtId="207" formatCode="0.0;[Red]0.0"/>
    <numFmt numFmtId="208" formatCode="_-* #,##0.000_-;\-* #,##0.000_-;_-* &quot;-&quot;??_-;_-@_-"/>
    <numFmt numFmtId="209" formatCode="#,##0.0_ ;\-#,##0.0\ 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i/>
      <sz val="8"/>
      <name val="Times New Roman"/>
      <family val="1"/>
    </font>
    <font>
      <i/>
      <sz val="10"/>
      <name val="Arial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.25"/>
      <name val="Times New Roman"/>
      <family val="1"/>
    </font>
    <font>
      <sz val="14.5"/>
      <name val="Arial"/>
      <family val="0"/>
    </font>
    <font>
      <sz val="9.25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sz val="7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41" fontId="5" fillId="0" borderId="0" xfId="18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7" fillId="0" borderId="1" xfId="18" applyNumberFormat="1" applyFont="1" applyBorder="1" applyAlignment="1">
      <alignment horizontal="center" vertical="center"/>
    </xf>
    <xf numFmtId="3" fontId="7" fillId="0" borderId="3" xfId="18" applyNumberFormat="1" applyFont="1" applyBorder="1" applyAlignment="1">
      <alignment horizontal="center" vertical="center"/>
    </xf>
    <xf numFmtId="3" fontId="7" fillId="0" borderId="2" xfId="18" applyNumberFormat="1" applyFont="1" applyBorder="1" applyAlignment="1">
      <alignment horizontal="center" vertical="center"/>
    </xf>
    <xf numFmtId="3" fontId="7" fillId="0" borderId="4" xfId="18" applyNumberFormat="1" applyFont="1" applyBorder="1" applyAlignment="1">
      <alignment horizontal="center" wrapText="1"/>
    </xf>
    <xf numFmtId="41" fontId="6" fillId="0" borderId="1" xfId="18" applyFont="1" applyBorder="1" applyAlignment="1">
      <alignment horizontal="center" vertical="center"/>
    </xf>
    <xf numFmtId="41" fontId="6" fillId="0" borderId="3" xfId="18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7" fillId="0" borderId="7" xfId="18" applyNumberFormat="1" applyFont="1" applyBorder="1" applyAlignment="1">
      <alignment horizontal="center" vertical="center"/>
    </xf>
    <xf numFmtId="3" fontId="7" fillId="0" borderId="8" xfId="18" applyNumberFormat="1" applyFont="1" applyBorder="1" applyAlignment="1">
      <alignment horizontal="center" vertical="center"/>
    </xf>
    <xf numFmtId="3" fontId="7" fillId="0" borderId="9" xfId="18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1" fontId="6" fillId="0" borderId="7" xfId="18" applyFont="1" applyBorder="1" applyAlignment="1">
      <alignment horizontal="center" vertical="center"/>
    </xf>
    <xf numFmtId="41" fontId="6" fillId="0" borderId="8" xfId="18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11" xfId="18" applyFont="1" applyBorder="1" applyAlignment="1">
      <alignment horizontal="center" vertical="center"/>
    </xf>
    <xf numFmtId="3" fontId="7" fillId="0" borderId="11" xfId="18" applyNumberFormat="1" applyFont="1" applyBorder="1" applyAlignment="1">
      <alignment horizontal="center" vertical="center" wrapText="1"/>
    </xf>
    <xf numFmtId="41" fontId="6" fillId="0" borderId="11" xfId="18" applyFont="1" applyBorder="1" applyAlignment="1">
      <alignment horizontal="center" vertical="center" wrapText="1"/>
    </xf>
    <xf numFmtId="41" fontId="9" fillId="0" borderId="11" xfId="18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1" fontId="6" fillId="0" borderId="11" xfId="18" applyFont="1" applyBorder="1" applyAlignment="1">
      <alignment horizontal="center" vertical="center"/>
    </xf>
    <xf numFmtId="41" fontId="7" fillId="0" borderId="13" xfId="18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176" fontId="6" fillId="0" borderId="0" xfId="18" applyNumberFormat="1" applyFont="1" applyBorder="1" applyAlignment="1">
      <alignment/>
    </xf>
    <xf numFmtId="176" fontId="6" fillId="0" borderId="0" xfId="18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1" fontId="6" fillId="0" borderId="0" xfId="18" applyFont="1" applyBorder="1" applyAlignment="1">
      <alignment/>
    </xf>
    <xf numFmtId="41" fontId="6" fillId="0" borderId="0" xfId="0" applyNumberFormat="1" applyFont="1" applyBorder="1" applyAlignment="1">
      <alignment/>
    </xf>
    <xf numFmtId="177" fontId="3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1" fontId="6" fillId="0" borderId="3" xfId="0" applyNumberFormat="1" applyFont="1" applyBorder="1" applyAlignment="1">
      <alignment horizontal="left"/>
    </xf>
    <xf numFmtId="176" fontId="6" fillId="0" borderId="3" xfId="18" applyNumberFormat="1" applyFont="1" applyBorder="1" applyAlignment="1">
      <alignment/>
    </xf>
    <xf numFmtId="176" fontId="6" fillId="0" borderId="0" xfId="18" applyNumberFormat="1" applyFont="1" applyBorder="1" applyAlignment="1">
      <alignment horizontal="center"/>
    </xf>
    <xf numFmtId="41" fontId="6" fillId="0" borderId="1" xfId="18" applyFont="1" applyBorder="1" applyAlignment="1">
      <alignment horizontal="center" vertical="center" wrapText="1"/>
    </xf>
    <xf numFmtId="41" fontId="6" fillId="0" borderId="5" xfId="18" applyFont="1" applyBorder="1" applyAlignment="1">
      <alignment horizontal="center" vertical="center" wrapText="1"/>
    </xf>
    <xf numFmtId="41" fontId="6" fillId="0" borderId="7" xfId="18" applyFont="1" applyBorder="1" applyAlignment="1">
      <alignment horizontal="center" vertical="center" wrapText="1"/>
    </xf>
    <xf numFmtId="176" fontId="6" fillId="0" borderId="0" xfId="18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09" fontId="6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9" fillId="0" borderId="0" xfId="0" applyFont="1" applyBorder="1" applyAlignment="1">
      <alignment horizontal="center" wrapText="1"/>
    </xf>
    <xf numFmtId="2" fontId="5" fillId="0" borderId="0" xfId="18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2" fontId="9" fillId="0" borderId="8" xfId="18" applyNumberFormat="1" applyFont="1" applyBorder="1" applyAlignment="1">
      <alignment/>
    </xf>
    <xf numFmtId="1" fontId="6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2" fontId="7" fillId="0" borderId="1" xfId="18" applyNumberFormat="1" applyFont="1" applyBorder="1" applyAlignment="1">
      <alignment horizontal="center" vertical="center" wrapText="1"/>
    </xf>
    <xf numFmtId="2" fontId="7" fillId="0" borderId="3" xfId="18" applyNumberFormat="1" applyFont="1" applyBorder="1" applyAlignment="1">
      <alignment horizontal="center" vertical="center" wrapText="1"/>
    </xf>
    <xf numFmtId="2" fontId="7" fillId="0" borderId="2" xfId="18" applyNumberFormat="1" applyFont="1" applyBorder="1" applyAlignment="1">
      <alignment horizontal="center" vertical="center" wrapText="1"/>
    </xf>
    <xf numFmtId="2" fontId="9" fillId="0" borderId="1" xfId="18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" fontId="7" fillId="0" borderId="7" xfId="18" applyNumberFormat="1" applyFont="1" applyBorder="1" applyAlignment="1">
      <alignment horizontal="center" vertical="center" wrapText="1"/>
    </xf>
    <xf numFmtId="2" fontId="7" fillId="0" borderId="8" xfId="18" applyNumberFormat="1" applyFont="1" applyBorder="1" applyAlignment="1">
      <alignment horizontal="center" vertical="center" wrapText="1"/>
    </xf>
    <xf numFmtId="2" fontId="7" fillId="0" borderId="9" xfId="18" applyNumberFormat="1" applyFont="1" applyBorder="1" applyAlignment="1">
      <alignment horizontal="center" vertical="center" wrapText="1"/>
    </xf>
    <xf numFmtId="2" fontId="3" fillId="0" borderId="5" xfId="18" applyNumberFormat="1" applyFont="1" applyBorder="1" applyAlignment="1">
      <alignment/>
    </xf>
    <xf numFmtId="1" fontId="6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2" fontId="6" fillId="0" borderId="11" xfId="18" applyNumberFormat="1" applyFont="1" applyBorder="1" applyAlignment="1">
      <alignment horizontal="center" vertical="center" wrapText="1"/>
    </xf>
    <xf numFmtId="2" fontId="6" fillId="0" borderId="14" xfId="18" applyNumberFormat="1" applyFont="1" applyBorder="1" applyAlignment="1">
      <alignment horizontal="center" vertical="center" wrapText="1"/>
    </xf>
    <xf numFmtId="2" fontId="9" fillId="0" borderId="11" xfId="18" applyNumberFormat="1" applyFont="1" applyBorder="1" applyAlignment="1">
      <alignment horizontal="center" vertical="center" wrapText="1"/>
    </xf>
    <xf numFmtId="2" fontId="6" fillId="0" borderId="15" xfId="18" applyNumberFormat="1" applyFont="1" applyBorder="1" applyAlignment="1">
      <alignment horizontal="center" vertical="center" wrapText="1"/>
    </xf>
    <xf numFmtId="2" fontId="9" fillId="0" borderId="15" xfId="18" applyNumberFormat="1" applyFont="1" applyBorder="1" applyAlignment="1">
      <alignment horizontal="center" vertical="center" wrapText="1"/>
    </xf>
    <xf numFmtId="2" fontId="3" fillId="0" borderId="7" xfId="18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6" fillId="0" borderId="0" xfId="18" applyNumberFormat="1" applyFont="1" applyBorder="1" applyAlignment="1">
      <alignment horizontal="center" vertical="center" wrapText="1"/>
    </xf>
    <xf numFmtId="2" fontId="9" fillId="0" borderId="0" xfId="18" applyNumberFormat="1" applyFont="1" applyBorder="1" applyAlignment="1">
      <alignment horizontal="center" vertical="center" wrapText="1"/>
    </xf>
    <xf numFmtId="2" fontId="3" fillId="0" borderId="0" xfId="18" applyNumberFormat="1" applyFont="1" applyBorder="1" applyAlignment="1">
      <alignment/>
    </xf>
    <xf numFmtId="41" fontId="3" fillId="0" borderId="0" xfId="18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41" fontId="9" fillId="0" borderId="0" xfId="18" applyFont="1" applyBorder="1" applyAlignment="1">
      <alignment/>
    </xf>
    <xf numFmtId="176" fontId="6" fillId="0" borderId="0" xfId="18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left" wrapText="1"/>
    </xf>
    <xf numFmtId="41" fontId="5" fillId="0" borderId="0" xfId="18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12" fillId="2" borderId="14" xfId="0" applyFont="1" applyFill="1" applyBorder="1" applyAlignment="1">
      <alignment horizontal="center" wrapText="1"/>
    </xf>
    <xf numFmtId="41" fontId="4" fillId="2" borderId="14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Migratorio</a:t>
            </a:r>
          </a:p>
        </c:rich>
      </c:tx>
      <c:layout>
        <c:manualLayout>
          <c:xMode val="factor"/>
          <c:yMode val="factor"/>
          <c:x val="-0.2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115"/>
          <c:w val="0.953"/>
          <c:h val="0.75925"/>
        </c:manualLayout>
      </c:layout>
      <c:lineChart>
        <c:grouping val="standard"/>
        <c:varyColors val="0"/>
        <c:ser>
          <c:idx val="0"/>
          <c:order val="0"/>
          <c:tx>
            <c:v>Tasso di immigraz.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quozienti!$H$7:$H$54</c:f>
              <c:numCache>
                <c:ptCount val="48"/>
                <c:pt idx="0">
                  <c:v>17.325240181693932</c:v>
                </c:pt>
                <c:pt idx="1">
                  <c:v>17.10013521037143</c:v>
                </c:pt>
                <c:pt idx="2">
                  <c:v>17.9370429503479</c:v>
                </c:pt>
                <c:pt idx="3">
                  <c:v>25.554659804971784</c:v>
                </c:pt>
                <c:pt idx="4">
                  <c:v>31.081200743823608</c:v>
                </c:pt>
                <c:pt idx="5">
                  <c:v>47.71169577713907</c:v>
                </c:pt>
                <c:pt idx="6">
                  <c:v>42.84078901021487</c:v>
                </c:pt>
                <c:pt idx="7">
                  <c:v>28.634264350120958</c:v>
                </c:pt>
                <c:pt idx="8">
                  <c:v>25.163032738291285</c:v>
                </c:pt>
                <c:pt idx="9">
                  <c:v>24.985154067785427</c:v>
                </c:pt>
                <c:pt idx="10">
                  <c:v>24.051558036010896</c:v>
                </c:pt>
                <c:pt idx="11">
                  <c:v>22.562593360533295</c:v>
                </c:pt>
                <c:pt idx="12">
                  <c:v>25.25858361813367</c:v>
                </c:pt>
                <c:pt idx="13">
                  <c:v>20.524288731519444</c:v>
                </c:pt>
                <c:pt idx="14">
                  <c:v>62.26401305692919</c:v>
                </c:pt>
                <c:pt idx="15">
                  <c:v>37.91784466988192</c:v>
                </c:pt>
                <c:pt idx="16">
                  <c:v>24.39139683290002</c:v>
                </c:pt>
                <c:pt idx="17">
                  <c:v>24.535560142615875</c:v>
                </c:pt>
                <c:pt idx="18">
                  <c:v>25.390941735202134</c:v>
                </c:pt>
                <c:pt idx="19">
                  <c:v>21.012065880625773</c:v>
                </c:pt>
                <c:pt idx="20">
                  <c:v>22.660569244420177</c:v>
                </c:pt>
                <c:pt idx="21">
                  <c:v>24.725831513049744</c:v>
                </c:pt>
                <c:pt idx="22">
                  <c:v>23.217395186855384</c:v>
                </c:pt>
                <c:pt idx="23">
                  <c:v>21.751574127074985</c:v>
                </c:pt>
                <c:pt idx="24">
                  <c:v>53.44506517690875</c:v>
                </c:pt>
                <c:pt idx="25">
                  <c:v>39.535727239753356</c:v>
                </c:pt>
                <c:pt idx="26">
                  <c:v>28.526715850659514</c:v>
                </c:pt>
                <c:pt idx="27">
                  <c:v>23.878485042782287</c:v>
                </c:pt>
                <c:pt idx="28">
                  <c:v>21.5507762677574</c:v>
                </c:pt>
                <c:pt idx="29">
                  <c:v>4.83999913571444</c:v>
                </c:pt>
                <c:pt idx="30">
                  <c:v>32.06576710353584</c:v>
                </c:pt>
                <c:pt idx="31">
                  <c:v>16.368286445012785</c:v>
                </c:pt>
                <c:pt idx="32">
                  <c:v>16.517696014946605</c:v>
                </c:pt>
                <c:pt idx="33">
                  <c:v>12.895766631092139</c:v>
                </c:pt>
                <c:pt idx="34">
                  <c:v>16.063900599068116</c:v>
                </c:pt>
                <c:pt idx="35">
                  <c:v>67.85798969627729</c:v>
                </c:pt>
                <c:pt idx="36">
                  <c:v>11.22414662855221</c:v>
                </c:pt>
                <c:pt idx="37">
                  <c:v>12.12682639269022</c:v>
                </c:pt>
                <c:pt idx="38">
                  <c:v>13.465597298438158</c:v>
                </c:pt>
                <c:pt idx="39">
                  <c:v>11.825822528191917</c:v>
                </c:pt>
                <c:pt idx="40">
                  <c:v>12.043865024193376</c:v>
                </c:pt>
                <c:pt idx="41">
                  <c:v>9.337464453970545</c:v>
                </c:pt>
                <c:pt idx="42">
                  <c:v>13.15733446880988</c:v>
                </c:pt>
                <c:pt idx="43">
                  <c:v>13.6275146009085</c:v>
                </c:pt>
                <c:pt idx="44">
                  <c:v>12.014088463449944</c:v>
                </c:pt>
                <c:pt idx="45">
                  <c:v>14.010810810810812</c:v>
                </c:pt>
                <c:pt idx="46">
                  <c:v>13.905683192261185</c:v>
                </c:pt>
                <c:pt idx="47">
                  <c:v>11.13725151626341</c:v>
                </c:pt>
              </c:numCache>
            </c:numRef>
          </c:val>
          <c:smooth val="0"/>
        </c:ser>
        <c:ser>
          <c:idx val="1"/>
          <c:order val="1"/>
          <c:tx>
            <c:v>Tasso di emigraz.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quozienti!$K$7:$K$54</c:f>
              <c:numCache>
                <c:ptCount val="48"/>
                <c:pt idx="0">
                  <c:v>22.028379627768622</c:v>
                </c:pt>
                <c:pt idx="1">
                  <c:v>16.185476815398076</c:v>
                </c:pt>
                <c:pt idx="2">
                  <c:v>28.34447006879152</c:v>
                </c:pt>
                <c:pt idx="3">
                  <c:v>41.56773530938366</c:v>
                </c:pt>
                <c:pt idx="4">
                  <c:v>51.49207473656247</c:v>
                </c:pt>
                <c:pt idx="5">
                  <c:v>53.239000663276585</c:v>
                </c:pt>
                <c:pt idx="6">
                  <c:v>55.257132793237055</c:v>
                </c:pt>
                <c:pt idx="7">
                  <c:v>41.96173301077634</c:v>
                </c:pt>
                <c:pt idx="8">
                  <c:v>35.92209560195859</c:v>
                </c:pt>
                <c:pt idx="9">
                  <c:v>42.66830888336596</c:v>
                </c:pt>
                <c:pt idx="10">
                  <c:v>42.74356078222931</c:v>
                </c:pt>
                <c:pt idx="11">
                  <c:v>39.90814438276147</c:v>
                </c:pt>
                <c:pt idx="12">
                  <c:v>59.570423013376185</c:v>
                </c:pt>
                <c:pt idx="13">
                  <c:v>35.23419058268107</c:v>
                </c:pt>
                <c:pt idx="14">
                  <c:v>26.45489756644174</c:v>
                </c:pt>
                <c:pt idx="15">
                  <c:v>40.388681665914326</c:v>
                </c:pt>
                <c:pt idx="16">
                  <c:v>28.92933112739305</c:v>
                </c:pt>
                <c:pt idx="17">
                  <c:v>17.873897541752672</c:v>
                </c:pt>
                <c:pt idx="18">
                  <c:v>18.116529595737287</c:v>
                </c:pt>
                <c:pt idx="19">
                  <c:v>18.305271367619397</c:v>
                </c:pt>
                <c:pt idx="20">
                  <c:v>19.24783291242919</c:v>
                </c:pt>
                <c:pt idx="21">
                  <c:v>20.5373026775058</c:v>
                </c:pt>
                <c:pt idx="22">
                  <c:v>21.967227753717015</c:v>
                </c:pt>
                <c:pt idx="23">
                  <c:v>18.50791833619538</c:v>
                </c:pt>
                <c:pt idx="24">
                  <c:v>21.50837988826816</c:v>
                </c:pt>
                <c:pt idx="25">
                  <c:v>27.33949945593036</c:v>
                </c:pt>
                <c:pt idx="26">
                  <c:v>24.279007377598926</c:v>
                </c:pt>
                <c:pt idx="27">
                  <c:v>17.02447544716885</c:v>
                </c:pt>
                <c:pt idx="28">
                  <c:v>25.64102564102564</c:v>
                </c:pt>
                <c:pt idx="29">
                  <c:v>16.723925585013287</c:v>
                </c:pt>
                <c:pt idx="30">
                  <c:v>20.788946994641357</c:v>
                </c:pt>
                <c:pt idx="31">
                  <c:v>18.797953964194374</c:v>
                </c:pt>
                <c:pt idx="32">
                  <c:v>17.749092375958046</c:v>
                </c:pt>
                <c:pt idx="33">
                  <c:v>18.810032017075773</c:v>
                </c:pt>
                <c:pt idx="34">
                  <c:v>18.238295984024848</c:v>
                </c:pt>
                <c:pt idx="35">
                  <c:v>19.8745446315018</c:v>
                </c:pt>
                <c:pt idx="36">
                  <c:v>14.923490835715487</c:v>
                </c:pt>
                <c:pt idx="37">
                  <c:v>16.505958145606133</c:v>
                </c:pt>
                <c:pt idx="38">
                  <c:v>16.673701983959475</c:v>
                </c:pt>
                <c:pt idx="39">
                  <c:v>13.515225746505047</c:v>
                </c:pt>
                <c:pt idx="40">
                  <c:v>17.62207619329347</c:v>
                </c:pt>
                <c:pt idx="41">
                  <c:v>17.104537158864222</c:v>
                </c:pt>
                <c:pt idx="42">
                  <c:v>13.668298914200554</c:v>
                </c:pt>
                <c:pt idx="43">
                  <c:v>13.324680943110534</c:v>
                </c:pt>
                <c:pt idx="44">
                  <c:v>13.958815013288964</c:v>
                </c:pt>
                <c:pt idx="45">
                  <c:v>12.064864864864866</c:v>
                </c:pt>
                <c:pt idx="46">
                  <c:v>13.47382967697357</c:v>
                </c:pt>
                <c:pt idx="47">
                  <c:v>12.691286611555977</c:v>
                </c:pt>
              </c:numCache>
            </c:numRef>
          </c:val>
          <c:smooth val="0"/>
        </c:ser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7"/>
          <c:y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Popolazione Residente
</a:t>
            </a:r>
          </a:p>
        </c:rich>
      </c:tx>
      <c:layout>
        <c:manualLayout>
          <c:xMode val="factor"/>
          <c:yMode val="factor"/>
          <c:x val="-0.16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0.9795"/>
          <c:h val="0.813"/>
        </c:manualLayout>
      </c:layout>
      <c:lineChart>
        <c:grouping val="standard"/>
        <c:varyColors val="0"/>
        <c:ser>
          <c:idx val="1"/>
          <c:order val="0"/>
          <c:tx>
            <c:v>Popol. Res.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dati!$Q$7:$Q$54</c:f>
              <c:numCache>
                <c:ptCount val="48"/>
                <c:pt idx="0">
                  <c:v>24975</c:v>
                </c:pt>
                <c:pt idx="1">
                  <c:v>25317</c:v>
                </c:pt>
                <c:pt idx="2">
                  <c:v>25416</c:v>
                </c:pt>
                <c:pt idx="3">
                  <c:v>22637</c:v>
                </c:pt>
                <c:pt idx="4">
                  <c:v>22535</c:v>
                </c:pt>
                <c:pt idx="5">
                  <c:v>22695</c:v>
                </c:pt>
                <c:pt idx="6">
                  <c:v>22729</c:v>
                </c:pt>
                <c:pt idx="7">
                  <c:v>22741</c:v>
                </c:pt>
                <c:pt idx="8">
                  <c:v>22802</c:v>
                </c:pt>
                <c:pt idx="9">
                  <c:v>22665</c:v>
                </c:pt>
                <c:pt idx="10">
                  <c:v>22488</c:v>
                </c:pt>
                <c:pt idx="11">
                  <c:v>22365</c:v>
                </c:pt>
                <c:pt idx="12">
                  <c:v>21818</c:v>
                </c:pt>
                <c:pt idx="13">
                  <c:v>20079</c:v>
                </c:pt>
                <c:pt idx="14">
                  <c:v>20972</c:v>
                </c:pt>
                <c:pt idx="15">
                  <c:v>21119</c:v>
                </c:pt>
                <c:pt idx="16">
                  <c:v>21191</c:v>
                </c:pt>
                <c:pt idx="17">
                  <c:v>21441</c:v>
                </c:pt>
                <c:pt idx="18">
                  <c:v>21724</c:v>
                </c:pt>
                <c:pt idx="19">
                  <c:v>21870</c:v>
                </c:pt>
                <c:pt idx="20">
                  <c:v>22083</c:v>
                </c:pt>
                <c:pt idx="21">
                  <c:v>22324</c:v>
                </c:pt>
                <c:pt idx="22">
                  <c:v>22470</c:v>
                </c:pt>
                <c:pt idx="23">
                  <c:v>21096</c:v>
                </c:pt>
                <c:pt idx="24">
                  <c:v>21864</c:v>
                </c:pt>
                <c:pt idx="25">
                  <c:v>22248</c:v>
                </c:pt>
                <c:pt idx="26">
                  <c:v>22482</c:v>
                </c:pt>
                <c:pt idx="27">
                  <c:v>22747</c:v>
                </c:pt>
                <c:pt idx="28">
                  <c:v>22727</c:v>
                </c:pt>
                <c:pt idx="29">
                  <c:v>23043</c:v>
                </c:pt>
                <c:pt idx="30">
                  <c:v>23424</c:v>
                </c:pt>
                <c:pt idx="31">
                  <c:v>23496</c:v>
                </c:pt>
                <c:pt idx="32">
                  <c:v>23605</c:v>
                </c:pt>
                <c:pt idx="33">
                  <c:v>22475</c:v>
                </c:pt>
                <c:pt idx="34">
                  <c:v>22595</c:v>
                </c:pt>
                <c:pt idx="35">
                  <c:v>23796</c:v>
                </c:pt>
                <c:pt idx="36">
                  <c:v>23780</c:v>
                </c:pt>
                <c:pt idx="37">
                  <c:v>23718</c:v>
                </c:pt>
                <c:pt idx="38">
                  <c:v>23662</c:v>
                </c:pt>
                <c:pt idx="39">
                  <c:v>23692</c:v>
                </c:pt>
                <c:pt idx="40">
                  <c:v>23635</c:v>
                </c:pt>
                <c:pt idx="41">
                  <c:v>23487</c:v>
                </c:pt>
                <c:pt idx="42">
                  <c:v>23483</c:v>
                </c:pt>
                <c:pt idx="43">
                  <c:v>23159</c:v>
                </c:pt>
                <c:pt idx="44">
                  <c:v>23120</c:v>
                </c:pt>
                <c:pt idx="45">
                  <c:v>23130</c:v>
                </c:pt>
                <c:pt idx="46">
                  <c:v>23182</c:v>
                </c:pt>
                <c:pt idx="47">
                  <c:v>23149</c:v>
                </c:pt>
              </c:numCache>
            </c:numRef>
          </c:val>
          <c:smooth val="0"/>
        </c:ser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/>
            </a:pPr>
          </a:p>
        </c:txPr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12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anagrafico (saldi) </a:t>
            </a:r>
          </a:p>
        </c:rich>
      </c:tx>
      <c:layout>
        <c:manualLayout>
          <c:xMode val="factor"/>
          <c:yMode val="factor"/>
          <c:x val="-0.257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45"/>
          <c:w val="0.9795"/>
          <c:h val="0.775"/>
        </c:manualLayout>
      </c:layout>
      <c:lineChart>
        <c:grouping val="standard"/>
        <c:varyColors val="0"/>
        <c:ser>
          <c:idx val="1"/>
          <c:order val="0"/>
          <c:tx>
            <c:v>saldo naturale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quozienti!$E$7:$E$54</c:f>
              <c:numCache>
                <c:ptCount val="48"/>
                <c:pt idx="0">
                  <c:v>12.581902962575874</c:v>
                </c:pt>
                <c:pt idx="1">
                  <c:v>12.68591426071741</c:v>
                </c:pt>
                <c:pt idx="2">
                  <c:v>14.310212287859972</c:v>
                </c:pt>
                <c:pt idx="3">
                  <c:v>15.946814502324658</c:v>
                </c:pt>
                <c:pt idx="4">
                  <c:v>15.894802089790137</c:v>
                </c:pt>
                <c:pt idx="5">
                  <c:v>12.602255140393543</c:v>
                </c:pt>
                <c:pt idx="6">
                  <c:v>13.913349771046144</c:v>
                </c:pt>
                <c:pt idx="7">
                  <c:v>13.85528920167143</c:v>
                </c:pt>
                <c:pt idx="8">
                  <c:v>13.437849944008958</c:v>
                </c:pt>
                <c:pt idx="9">
                  <c:v>11.65680603514637</c:v>
                </c:pt>
                <c:pt idx="10">
                  <c:v>10.851992115695523</c:v>
                </c:pt>
                <c:pt idx="11">
                  <c:v>11.860968051189442</c:v>
                </c:pt>
                <c:pt idx="12">
                  <c:v>9.55118484484983</c:v>
                </c:pt>
                <c:pt idx="13">
                  <c:v>10.386383401664803</c:v>
                </c:pt>
                <c:pt idx="14">
                  <c:v>7.697741833329274</c:v>
                </c:pt>
                <c:pt idx="15">
                  <c:v>9.455703119431707</c:v>
                </c:pt>
                <c:pt idx="16">
                  <c:v>7.9413850153627985</c:v>
                </c:pt>
                <c:pt idx="17">
                  <c:v>5.066616626008632</c:v>
                </c:pt>
                <c:pt idx="18">
                  <c:v>5.838063245685162</c:v>
                </c:pt>
                <c:pt idx="19">
                  <c:v>3.9913749598568615</c:v>
                </c:pt>
                <c:pt idx="20">
                  <c:v>6.279434850863423</c:v>
                </c:pt>
                <c:pt idx="21">
                  <c:v>6.665615781295742</c:v>
                </c:pt>
                <c:pt idx="22">
                  <c:v>5.26856275394026</c:v>
                </c:pt>
                <c:pt idx="23">
                  <c:v>9.349360809005915</c:v>
                </c:pt>
                <c:pt idx="24">
                  <c:v>3.817504655493482</c:v>
                </c:pt>
                <c:pt idx="25">
                  <c:v>5.214000725426188</c:v>
                </c:pt>
                <c:pt idx="26">
                  <c:v>6.215068186899173</c:v>
                </c:pt>
                <c:pt idx="27">
                  <c:v>4.864135842048243</c:v>
                </c:pt>
                <c:pt idx="28">
                  <c:v>3.2106258521352857</c:v>
                </c:pt>
                <c:pt idx="29">
                  <c:v>3.457142239796029</c:v>
                </c:pt>
                <c:pt idx="30">
                  <c:v>5.121914476940624</c:v>
                </c:pt>
                <c:pt idx="31">
                  <c:v>5.498721227621483</c:v>
                </c:pt>
                <c:pt idx="32">
                  <c:v>5.859748200675145</c:v>
                </c:pt>
                <c:pt idx="33">
                  <c:v>4.75809320526503</c:v>
                </c:pt>
                <c:pt idx="34">
                  <c:v>7.499445307299755</c:v>
                </c:pt>
                <c:pt idx="35">
                  <c:v>3.793839322282339</c:v>
                </c:pt>
                <c:pt idx="36">
                  <c:v>3.0267361694972257</c:v>
                </c:pt>
                <c:pt idx="37">
                  <c:v>1.768495515600657</c:v>
                </c:pt>
                <c:pt idx="38">
                  <c:v>0.8442380751371886</c:v>
                </c:pt>
                <c:pt idx="39">
                  <c:v>2.9564556320479793</c:v>
                </c:pt>
                <c:pt idx="40">
                  <c:v>3.1694381642614156</c:v>
                </c:pt>
                <c:pt idx="41">
                  <c:v>1.4855057085862229</c:v>
                </c:pt>
                <c:pt idx="42">
                  <c:v>0.34064296359378327</c:v>
                </c:pt>
                <c:pt idx="43">
                  <c:v>3.5042180402336145</c:v>
                </c:pt>
                <c:pt idx="44">
                  <c:v>0.25929687331186935</c:v>
                </c:pt>
                <c:pt idx="45">
                  <c:v>-1.5135135135135136</c:v>
                </c:pt>
                <c:pt idx="46">
                  <c:v>1.8137847642079807</c:v>
                </c:pt>
                <c:pt idx="47">
                  <c:v>0.12950292460771404</c:v>
                </c:pt>
              </c:numCache>
            </c:numRef>
          </c:val>
          <c:smooth val="0"/>
        </c:ser>
        <c:ser>
          <c:idx val="2"/>
          <c:order val="1"/>
          <c:tx>
            <c:v>saldo migratorio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quozienti!$L$7:$L$54</c:f>
              <c:numCache>
                <c:ptCount val="48"/>
                <c:pt idx="0">
                  <c:v>-4.703139446074688</c:v>
                </c:pt>
                <c:pt idx="1">
                  <c:v>0.9146583949733557</c:v>
                </c:pt>
                <c:pt idx="2">
                  <c:v>-10.407427118443616</c:v>
                </c:pt>
                <c:pt idx="3">
                  <c:v>-16.01307550441188</c:v>
                </c:pt>
                <c:pt idx="4">
                  <c:v>-20.410873992738868</c:v>
                </c:pt>
                <c:pt idx="5">
                  <c:v>-5.52730488613752</c:v>
                </c:pt>
                <c:pt idx="6">
                  <c:v>-12.41634378302219</c:v>
                </c:pt>
                <c:pt idx="7">
                  <c:v>-13.327468660655377</c:v>
                </c:pt>
                <c:pt idx="8">
                  <c:v>-10.759062863667305</c:v>
                </c:pt>
                <c:pt idx="9">
                  <c:v>-17.68315481558053</c:v>
                </c:pt>
                <c:pt idx="10">
                  <c:v>-18.692002746218414</c:v>
                </c:pt>
                <c:pt idx="11">
                  <c:v>-17.345551022228168</c:v>
                </c:pt>
                <c:pt idx="12">
                  <c:v>-34.311839395242515</c:v>
                </c:pt>
                <c:pt idx="13">
                  <c:v>-14.709901851161636</c:v>
                </c:pt>
                <c:pt idx="14">
                  <c:v>35.80911549048744</c:v>
                </c:pt>
                <c:pt idx="15">
                  <c:v>-2.470836996032406</c:v>
                </c:pt>
                <c:pt idx="16">
                  <c:v>-4.537934294493027</c:v>
                </c:pt>
                <c:pt idx="17">
                  <c:v>6.661662600863202</c:v>
                </c:pt>
                <c:pt idx="18">
                  <c:v>7.274412139464844</c:v>
                </c:pt>
                <c:pt idx="19">
                  <c:v>2.7067945130063773</c:v>
                </c:pt>
                <c:pt idx="20">
                  <c:v>3.41273633199099</c:v>
                </c:pt>
                <c:pt idx="21">
                  <c:v>4.188528835543946</c:v>
                </c:pt>
                <c:pt idx="22">
                  <c:v>1.2501674331383668</c:v>
                </c:pt>
                <c:pt idx="23">
                  <c:v>3.243655790879603</c:v>
                </c:pt>
                <c:pt idx="24">
                  <c:v>31.936685288640597</c:v>
                </c:pt>
                <c:pt idx="25">
                  <c:v>12.196227783822996</c:v>
                </c:pt>
                <c:pt idx="26">
                  <c:v>4.247708473060586</c:v>
                </c:pt>
                <c:pt idx="27">
                  <c:v>6.854009595613434</c:v>
                </c:pt>
                <c:pt idx="28">
                  <c:v>-4.09024937326824</c:v>
                </c:pt>
                <c:pt idx="29">
                  <c:v>-11.883926449298848</c:v>
                </c:pt>
                <c:pt idx="30">
                  <c:v>11.276820108894483</c:v>
                </c:pt>
                <c:pt idx="31">
                  <c:v>-2.4296675191815855</c:v>
                </c:pt>
                <c:pt idx="32">
                  <c:v>-1.2313963610114433</c:v>
                </c:pt>
                <c:pt idx="33">
                  <c:v>-5.914265385983636</c:v>
                </c:pt>
                <c:pt idx="34">
                  <c:v>-2.174395384956734</c:v>
                </c:pt>
                <c:pt idx="35">
                  <c:v>47.983445064775495</c:v>
                </c:pt>
                <c:pt idx="36">
                  <c:v>-3.6993442071632754</c:v>
                </c:pt>
                <c:pt idx="37">
                  <c:v>-4.379131752915913</c:v>
                </c:pt>
                <c:pt idx="38">
                  <c:v>-3.208104685521317</c:v>
                </c:pt>
                <c:pt idx="39">
                  <c:v>-1.689403218313131</c:v>
                </c:pt>
                <c:pt idx="40">
                  <c:v>-5.578211169100091</c:v>
                </c:pt>
                <c:pt idx="41">
                  <c:v>-7.767072704893681</c:v>
                </c:pt>
                <c:pt idx="42">
                  <c:v>-0.5109644453906749</c:v>
                </c:pt>
                <c:pt idx="43">
                  <c:v>0.30283365779796667</c:v>
                </c:pt>
                <c:pt idx="44">
                  <c:v>-1.94472654983902</c:v>
                </c:pt>
                <c:pt idx="45">
                  <c:v>1.9459459459459458</c:v>
                </c:pt>
                <c:pt idx="46">
                  <c:v>0.43185351528761445</c:v>
                </c:pt>
                <c:pt idx="47">
                  <c:v>-1.5540350952925686</c:v>
                </c:pt>
              </c:numCache>
            </c:numRef>
          </c:val>
          <c:smooth val="0"/>
        </c:ser>
        <c:axId val="7223585"/>
        <c:axId val="65012266"/>
      </c:lineChart>
      <c:catAx>
        <c:axId val="72235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012266"/>
        <c:crosses val="max"/>
        <c:auto val="1"/>
        <c:lblOffset val="100"/>
        <c:noMultiLvlLbl val="0"/>
      </c:catAx>
      <c:valAx>
        <c:axId val="65012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22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075"/>
          <c:y val="0.0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Naturale</a:t>
            </a:r>
          </a:p>
        </c:rich>
      </c:tx>
      <c:layout>
        <c:manualLayout>
          <c:xMode val="factor"/>
          <c:yMode val="factor"/>
          <c:x val="-0.2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14"/>
          <c:w val="0.95325"/>
          <c:h val="0.757"/>
        </c:manualLayout>
      </c:layout>
      <c:lineChart>
        <c:grouping val="standard"/>
        <c:varyColors val="0"/>
        <c:ser>
          <c:idx val="0"/>
          <c:order val="0"/>
          <c:tx>
            <c:v>Tasso Natalità.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quozienti!$C$7:$C$54</c:f>
              <c:numCache>
                <c:ptCount val="48"/>
                <c:pt idx="0">
                  <c:v>21.3048197129879</c:v>
                </c:pt>
                <c:pt idx="1">
                  <c:v>21.156446353296747</c:v>
                </c:pt>
                <c:pt idx="2">
                  <c:v>21.209074961070705</c:v>
                </c:pt>
                <c:pt idx="3">
                  <c:v>24.715353778533643</c:v>
                </c:pt>
                <c:pt idx="4">
                  <c:v>25.72389976091384</c:v>
                </c:pt>
                <c:pt idx="5">
                  <c:v>21.843908910015475</c:v>
                </c:pt>
                <c:pt idx="6">
                  <c:v>21.002113420218386</c:v>
                </c:pt>
                <c:pt idx="7">
                  <c:v>23.18011875962173</c:v>
                </c:pt>
                <c:pt idx="8">
                  <c:v>22.61598928485168</c:v>
                </c:pt>
                <c:pt idx="9">
                  <c:v>19.926540128004927</c:v>
                </c:pt>
                <c:pt idx="10">
                  <c:v>19.843642725843246</c:v>
                </c:pt>
                <c:pt idx="11">
                  <c:v>18.77243439680735</c:v>
                </c:pt>
                <c:pt idx="12">
                  <c:v>18.28757666975986</c:v>
                </c:pt>
                <c:pt idx="13">
                  <c:v>19.778854516088956</c:v>
                </c:pt>
                <c:pt idx="14">
                  <c:v>17.58787849260676</c:v>
                </c:pt>
                <c:pt idx="15">
                  <c:v>17.580955548692117</c:v>
                </c:pt>
                <c:pt idx="16">
                  <c:v>16.497281966438194</c:v>
                </c:pt>
                <c:pt idx="17">
                  <c:v>15.809720397823233</c:v>
                </c:pt>
                <c:pt idx="18">
                  <c:v>15.614502490443646</c:v>
                </c:pt>
                <c:pt idx="19">
                  <c:v>14.22214066155893</c:v>
                </c:pt>
                <c:pt idx="20">
                  <c:v>15.880599731531406</c:v>
                </c:pt>
                <c:pt idx="21">
                  <c:v>16.12358411962078</c:v>
                </c:pt>
                <c:pt idx="22">
                  <c:v>14.421574317989016</c:v>
                </c:pt>
                <c:pt idx="23">
                  <c:v>18.269414233924824</c:v>
                </c:pt>
                <c:pt idx="24">
                  <c:v>14.013035381750466</c:v>
                </c:pt>
                <c:pt idx="25">
                  <c:v>14.735219441421835</c:v>
                </c:pt>
                <c:pt idx="26">
                  <c:v>14.88933601609658</c:v>
                </c:pt>
                <c:pt idx="27">
                  <c:v>14.415529859161158</c:v>
                </c:pt>
                <c:pt idx="28">
                  <c:v>12.446672824031314</c:v>
                </c:pt>
                <c:pt idx="29">
                  <c:v>12.14321211728355</c:v>
                </c:pt>
                <c:pt idx="30">
                  <c:v>14.031463188929777</c:v>
                </c:pt>
                <c:pt idx="31">
                  <c:v>13.81074168797954</c:v>
                </c:pt>
                <c:pt idx="32">
                  <c:v>14.309674953822636</c:v>
                </c:pt>
                <c:pt idx="33">
                  <c:v>13.918534329420135</c:v>
                </c:pt>
                <c:pt idx="34">
                  <c:v>16.86265808741957</c:v>
                </c:pt>
                <c:pt idx="35">
                  <c:v>14.183785648078292</c:v>
                </c:pt>
                <c:pt idx="36">
                  <c:v>12.779552715654951</c:v>
                </c:pt>
                <c:pt idx="37">
                  <c:v>11.495220851404271</c:v>
                </c:pt>
                <c:pt idx="38">
                  <c:v>10.088644997889405</c:v>
                </c:pt>
                <c:pt idx="39">
                  <c:v>11.9525277695654</c:v>
                </c:pt>
                <c:pt idx="40">
                  <c:v>11.748050795528979</c:v>
                </c:pt>
                <c:pt idx="41">
                  <c:v>10.95029922329273</c:v>
                </c:pt>
                <c:pt idx="42">
                  <c:v>10.772833723653397</c:v>
                </c:pt>
                <c:pt idx="43">
                  <c:v>11.29136924075276</c:v>
                </c:pt>
                <c:pt idx="44">
                  <c:v>10.026145768058946</c:v>
                </c:pt>
                <c:pt idx="45">
                  <c:v>10.032432432432433</c:v>
                </c:pt>
                <c:pt idx="46">
                  <c:v>11.91915702193816</c:v>
                </c:pt>
                <c:pt idx="47">
                  <c:v>9.971725194793983</c:v>
                </c:pt>
              </c:numCache>
            </c:numRef>
          </c:val>
          <c:smooth val="0"/>
        </c:ser>
        <c:ser>
          <c:idx val="1"/>
          <c:order val="1"/>
          <c:tx>
            <c:v>Tasso di mortal.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dati!$C$7:$C$54</c:f>
              <c:numCache>
                <c:ptCount val="48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</c:numCache>
            </c:numRef>
          </c:cat>
          <c:val>
            <c:numRef>
              <c:f>quozienti!$D$7:$D$54</c:f>
              <c:numCache>
                <c:ptCount val="48"/>
                <c:pt idx="0">
                  <c:v>8.722916750412027</c:v>
                </c:pt>
                <c:pt idx="1">
                  <c:v>8.470532092579337</c:v>
                </c:pt>
                <c:pt idx="2">
                  <c:v>6.898862673210731</c:v>
                </c:pt>
                <c:pt idx="3">
                  <c:v>8.768539276208987</c:v>
                </c:pt>
                <c:pt idx="4">
                  <c:v>9.829097671123705</c:v>
                </c:pt>
                <c:pt idx="5">
                  <c:v>9.241653769621934</c:v>
                </c:pt>
                <c:pt idx="6">
                  <c:v>7.088763649172243</c:v>
                </c:pt>
                <c:pt idx="7">
                  <c:v>9.324829557950297</c:v>
                </c:pt>
                <c:pt idx="8">
                  <c:v>9.178139340842721</c:v>
                </c:pt>
                <c:pt idx="9">
                  <c:v>8.269734092858556</c:v>
                </c:pt>
                <c:pt idx="10">
                  <c:v>8.991650610147719</c:v>
                </c:pt>
                <c:pt idx="11">
                  <c:v>6.9114663456179075</c:v>
                </c:pt>
                <c:pt idx="12">
                  <c:v>8.736391824910035</c:v>
                </c:pt>
                <c:pt idx="13">
                  <c:v>9.392471114424152</c:v>
                </c:pt>
                <c:pt idx="14">
                  <c:v>9.890136659277484</c:v>
                </c:pt>
                <c:pt idx="15">
                  <c:v>8.125252429260412</c:v>
                </c:pt>
                <c:pt idx="16">
                  <c:v>8.555896951075395</c:v>
                </c:pt>
                <c:pt idx="17">
                  <c:v>10.7431037718146</c:v>
                </c:pt>
                <c:pt idx="18">
                  <c:v>9.776439244758485</c:v>
                </c:pt>
                <c:pt idx="19">
                  <c:v>10.230765701702069</c:v>
                </c:pt>
                <c:pt idx="20">
                  <c:v>9.601164880667987</c:v>
                </c:pt>
                <c:pt idx="21">
                  <c:v>9.457968338325038</c:v>
                </c:pt>
                <c:pt idx="22">
                  <c:v>9.153011564048757</c:v>
                </c:pt>
                <c:pt idx="23">
                  <c:v>8.920053424918908</c:v>
                </c:pt>
                <c:pt idx="24">
                  <c:v>10.195530726256983</c:v>
                </c:pt>
                <c:pt idx="25">
                  <c:v>9.521218715995648</c:v>
                </c:pt>
                <c:pt idx="26">
                  <c:v>8.674267829197406</c:v>
                </c:pt>
                <c:pt idx="27">
                  <c:v>9.551394017112914</c:v>
                </c:pt>
                <c:pt idx="28">
                  <c:v>9.236046971896029</c:v>
                </c:pt>
                <c:pt idx="29">
                  <c:v>8.68606987748752</c:v>
                </c:pt>
                <c:pt idx="30">
                  <c:v>8.909548711989153</c:v>
                </c:pt>
                <c:pt idx="31">
                  <c:v>8.312020460358058</c:v>
                </c:pt>
                <c:pt idx="32">
                  <c:v>8.449926753147492</c:v>
                </c:pt>
                <c:pt idx="33">
                  <c:v>9.160441124155104</c:v>
                </c:pt>
                <c:pt idx="34">
                  <c:v>9.363212780119813</c:v>
                </c:pt>
                <c:pt idx="35">
                  <c:v>10.389946325795952</c:v>
                </c:pt>
                <c:pt idx="36">
                  <c:v>9.752816546157726</c:v>
                </c:pt>
                <c:pt idx="37">
                  <c:v>9.726725335803613</c:v>
                </c:pt>
                <c:pt idx="38">
                  <c:v>9.244406922752217</c:v>
                </c:pt>
                <c:pt idx="39">
                  <c:v>8.996072137517421</c:v>
                </c:pt>
                <c:pt idx="40">
                  <c:v>8.578612631267564</c:v>
                </c:pt>
                <c:pt idx="41">
                  <c:v>9.464793514706505</c:v>
                </c:pt>
                <c:pt idx="42">
                  <c:v>10.432190760059614</c:v>
                </c:pt>
                <c:pt idx="43">
                  <c:v>7.787151200519144</c:v>
                </c:pt>
                <c:pt idx="44">
                  <c:v>9.766848894747078</c:v>
                </c:pt>
                <c:pt idx="45">
                  <c:v>11.545945945945947</c:v>
                </c:pt>
                <c:pt idx="46">
                  <c:v>10.105372257730178</c:v>
                </c:pt>
                <c:pt idx="47">
                  <c:v>9.84222227018627</c:v>
                </c:pt>
              </c:numCache>
            </c:numRef>
          </c:val>
          <c:smooth val="0"/>
        </c:ser>
        <c:axId val="48239483"/>
        <c:axId val="31502164"/>
      </c:line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2394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Migratorio</a:t>
            </a:r>
          </a:p>
        </c:rich>
      </c:tx>
      <c:layout>
        <c:manualLayout>
          <c:xMode val="factor"/>
          <c:yMode val="factor"/>
          <c:x val="-0.2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115"/>
          <c:w val="0.953"/>
          <c:h val="0.75925"/>
        </c:manualLayout>
      </c:layout>
      <c:lineChart>
        <c:grouping val="standard"/>
        <c:varyColors val="0"/>
        <c:ser>
          <c:idx val="0"/>
          <c:order val="0"/>
          <c:tx>
            <c:v>Tasso di immigraz.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(2)'!$H$7:$H$50</c:f>
              <c:numCache>
                <c:ptCount val="44"/>
                <c:pt idx="0">
                  <c:v>21.527485578906127</c:v>
                </c:pt>
                <c:pt idx="1">
                  <c:v>27.414159123794633</c:v>
                </c:pt>
                <c:pt idx="2">
                  <c:v>32.67417058289426</c:v>
                </c:pt>
                <c:pt idx="3">
                  <c:v>35.16329282367818</c:v>
                </c:pt>
                <c:pt idx="4">
                  <c:v>35.073333950511156</c:v>
                </c:pt>
                <c:pt idx="5">
                  <c:v>33.847860734192146</c:v>
                </c:pt>
                <c:pt idx="6">
                  <c:v>29.138057844506005</c:v>
                </c:pt>
                <c:pt idx="7">
                  <c:v>25.087643386346176</c:v>
                </c:pt>
                <c:pt idx="8">
                  <c:v>24.40508172771638</c:v>
                </c:pt>
                <c:pt idx="9">
                  <c:v>23.53786476641762</c:v>
                </c:pt>
                <c:pt idx="10">
                  <c:v>30.61001925888113</c:v>
                </c:pt>
                <c:pt idx="11">
                  <c:v>33.45212147460492</c:v>
                </c:pt>
                <c:pt idx="12">
                  <c:v>33.952734896131126</c:v>
                </c:pt>
                <c:pt idx="13">
                  <c:v>33.8695044856933</c:v>
                </c:pt>
                <c:pt idx="14">
                  <c:v>34.67945410392475</c:v>
                </c:pt>
                <c:pt idx="15">
                  <c:v>26.595943720999852</c:v>
                </c:pt>
                <c:pt idx="16">
                  <c:v>23.584074489691826</c:v>
                </c:pt>
                <c:pt idx="17">
                  <c:v>23.66005207783202</c:v>
                </c:pt>
                <c:pt idx="18">
                  <c:v>23.400162791649425</c:v>
                </c:pt>
                <c:pt idx="19">
                  <c:v>22.69110464797234</c:v>
                </c:pt>
                <c:pt idx="20">
                  <c:v>29.086139367644765</c:v>
                </c:pt>
                <c:pt idx="21">
                  <c:v>32.49297665913538</c:v>
                </c:pt>
                <c:pt idx="22">
                  <c:v>33.25950467683183</c:v>
                </c:pt>
                <c:pt idx="23">
                  <c:v>33.37611150946067</c:v>
                </c:pt>
                <c:pt idx="24">
                  <c:v>33.14981685804814</c:v>
                </c:pt>
                <c:pt idx="25">
                  <c:v>23.48710954451657</c:v>
                </c:pt>
                <c:pt idx="26">
                  <c:v>22.13155345975344</c:v>
                </c:pt>
                <c:pt idx="27">
                  <c:v>19.716023284180732</c:v>
                </c:pt>
                <c:pt idx="28">
                  <c:v>18.25673970797828</c:v>
                </c:pt>
                <c:pt idx="29">
                  <c:v>16.569936783965133</c:v>
                </c:pt>
                <c:pt idx="30">
                  <c:v>18.825856489715182</c:v>
                </c:pt>
                <c:pt idx="31">
                  <c:v>26.026434317749867</c:v>
                </c:pt>
                <c:pt idx="32">
                  <c:v>24.940072864473805</c:v>
                </c:pt>
                <c:pt idx="33">
                  <c:v>24.02477636051851</c:v>
                </c:pt>
                <c:pt idx="34">
                  <c:v>24.025821345360495</c:v>
                </c:pt>
                <c:pt idx="35">
                  <c:v>23.09916638089069</c:v>
                </c:pt>
                <c:pt idx="36">
                  <c:v>12.13654669281211</c:v>
                </c:pt>
                <c:pt idx="37">
                  <c:v>11.762667894761302</c:v>
                </c:pt>
                <c:pt idx="38">
                  <c:v>11.966818122149624</c:v>
                </c:pt>
                <c:pt idx="39">
                  <c:v>11.991336280813437</c:v>
                </c:pt>
                <c:pt idx="40">
                  <c:v>12.029342361752333</c:v>
                </c:pt>
                <c:pt idx="41">
                  <c:v>12.419959544945051</c:v>
                </c:pt>
                <c:pt idx="42">
                  <c:v>13.342469649760174</c:v>
                </c:pt>
                <c:pt idx="43">
                  <c:v>12.938522571110015</c:v>
                </c:pt>
              </c:numCache>
            </c:numRef>
          </c:val>
          <c:smooth val="0"/>
        </c:ser>
        <c:ser>
          <c:idx val="1"/>
          <c:order val="1"/>
          <c:tx>
            <c:v>Tasso di emigraz.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(2)'!$K$7:$K$50</c:f>
              <c:numCache>
                <c:ptCount val="44"/>
                <c:pt idx="0">
                  <c:v>31.323258431391242</c:v>
                </c:pt>
                <c:pt idx="1">
                  <c:v>37.46475005544935</c:v>
                </c:pt>
                <c:pt idx="2">
                  <c:v>45.566988519827724</c:v>
                </c:pt>
                <c:pt idx="3">
                  <c:v>48.69985854355027</c:v>
                </c:pt>
                <c:pt idx="4">
                  <c:v>47.557959610119944</c:v>
                </c:pt>
                <c:pt idx="5">
                  <c:v>45.79675433884843</c:v>
                </c:pt>
                <c:pt idx="6">
                  <c:v>43.707086766759005</c:v>
                </c:pt>
                <c:pt idx="7">
                  <c:v>40.6382734473654</c:v>
                </c:pt>
                <c:pt idx="8">
                  <c:v>44.08545331018344</c:v>
                </c:pt>
                <c:pt idx="9">
                  <c:v>44.156233941637375</c:v>
                </c:pt>
                <c:pt idx="10">
                  <c:v>41.097988259043554</c:v>
                </c:pt>
                <c:pt idx="11">
                  <c:v>40.607655479868</c:v>
                </c:pt>
                <c:pt idx="12">
                  <c:v>38.40289689346294</c:v>
                </c:pt>
                <c:pt idx="13">
                  <c:v>29.712618022454865</c:v>
                </c:pt>
                <c:pt idx="14">
                  <c:v>26.29124871597025</c:v>
                </c:pt>
                <c:pt idx="15">
                  <c:v>24.631417452477173</c:v>
                </c:pt>
                <c:pt idx="16">
                  <c:v>20.458697728769234</c:v>
                </c:pt>
                <c:pt idx="17">
                  <c:v>18.82884579175296</c:v>
                </c:pt>
                <c:pt idx="18">
                  <c:v>19.653226503208085</c:v>
                </c:pt>
                <c:pt idx="19">
                  <c:v>19.73696244672484</c:v>
                </c:pt>
                <c:pt idx="20">
                  <c:v>20.37222186551215</c:v>
                </c:pt>
                <c:pt idx="21">
                  <c:v>22.007231864198605</c:v>
                </c:pt>
                <c:pt idx="22">
                  <c:v>22.770954220131426</c:v>
                </c:pt>
                <c:pt idx="23">
                  <c:v>21.748363848939753</c:v>
                </c:pt>
                <c:pt idx="24">
                  <c:v>23.154535853126898</c:v>
                </c:pt>
                <c:pt idx="25">
                  <c:v>22.1497967461674</c:v>
                </c:pt>
                <c:pt idx="26">
                  <c:v>20.869397539672455</c:v>
                </c:pt>
                <c:pt idx="27">
                  <c:v>19.7854764705627</c:v>
                </c:pt>
                <c:pt idx="28">
                  <c:v>19.910180285304616</c:v>
                </c:pt>
                <c:pt idx="29">
                  <c:v>18.572137478694252</c:v>
                </c:pt>
                <c:pt idx="30">
                  <c:v>18.877909549133747</c:v>
                </c:pt>
                <c:pt idx="31">
                  <c:v>18.69321091044789</c:v>
                </c:pt>
                <c:pt idx="32">
                  <c:v>17.89593014702701</c:v>
                </c:pt>
                <c:pt idx="33">
                  <c:v>17.640630466802875</c:v>
                </c:pt>
                <c:pt idx="34">
                  <c:v>17.219930316567986</c:v>
                </c:pt>
                <c:pt idx="35">
                  <c:v>16.282880113802346</c:v>
                </c:pt>
                <c:pt idx="36">
                  <c:v>15.8475130200097</c:v>
                </c:pt>
                <c:pt idx="37">
                  <c:v>16.283520857187522</c:v>
                </c:pt>
                <c:pt idx="38">
                  <c:v>15.718623096043666</c:v>
                </c:pt>
                <c:pt idx="39">
                  <c:v>15.055126955826097</c:v>
                </c:pt>
                <c:pt idx="40">
                  <c:v>15.149960671659656</c:v>
                </c:pt>
                <c:pt idx="41">
                  <c:v>14.03472606946073</c:v>
                </c:pt>
                <c:pt idx="42">
                  <c:v>13.299373817558106</c:v>
                </c:pt>
                <c:pt idx="43">
                  <c:v>13.102738956448086</c:v>
                </c:pt>
              </c:numCache>
            </c:numRef>
          </c:val>
          <c:smooth val="0"/>
        </c:ser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38462"/>
        <c:crosses val="autoZero"/>
        <c:auto val="1"/>
        <c:lblOffset val="100"/>
        <c:noMultiLvlLbl val="0"/>
      </c:catAx>
      <c:valAx>
        <c:axId val="153846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840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7"/>
          <c:y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Popolazione Residente
</a:t>
            </a:r>
          </a:p>
        </c:rich>
      </c:tx>
      <c:layout>
        <c:manualLayout>
          <c:xMode val="factor"/>
          <c:yMode val="factor"/>
          <c:x val="-0.16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0.9795"/>
          <c:h val="0.813"/>
        </c:manualLayout>
      </c:layout>
      <c:lineChart>
        <c:grouping val="standard"/>
        <c:varyColors val="0"/>
        <c:ser>
          <c:idx val="1"/>
          <c:order val="0"/>
          <c:tx>
            <c:v>Popol. Res.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(2)'!$B$7:$B$50</c:f>
              <c:numCache>
                <c:ptCount val="44"/>
                <c:pt idx="0">
                  <c:v>24122.65</c:v>
                </c:pt>
                <c:pt idx="1">
                  <c:v>23670.25</c:v>
                </c:pt>
                <c:pt idx="2">
                  <c:v>23183.45</c:v>
                </c:pt>
                <c:pt idx="3">
                  <c:v>22657.15</c:v>
                </c:pt>
                <c:pt idx="4">
                  <c:v>22683.9</c:v>
                </c:pt>
                <c:pt idx="5">
                  <c:v>22713.4</c:v>
                </c:pt>
                <c:pt idx="6">
                  <c:v>22705.7</c:v>
                </c:pt>
                <c:pt idx="7">
                  <c:v>22648.600000000002</c:v>
                </c:pt>
                <c:pt idx="8">
                  <c:v>22519.899999999998</c:v>
                </c:pt>
                <c:pt idx="9">
                  <c:v>21990.1</c:v>
                </c:pt>
                <c:pt idx="10">
                  <c:v>21548.5</c:v>
                </c:pt>
                <c:pt idx="11">
                  <c:v>21242.3</c:v>
                </c:pt>
                <c:pt idx="12">
                  <c:v>20988</c:v>
                </c:pt>
                <c:pt idx="13">
                  <c:v>20832.9</c:v>
                </c:pt>
                <c:pt idx="14">
                  <c:v>21124.9</c:v>
                </c:pt>
                <c:pt idx="15">
                  <c:v>21379.2</c:v>
                </c:pt>
                <c:pt idx="16">
                  <c:v>21565.399999999998</c:v>
                </c:pt>
                <c:pt idx="17">
                  <c:v>21775.100000000002</c:v>
                </c:pt>
                <c:pt idx="18">
                  <c:v>21991.3</c:v>
                </c:pt>
                <c:pt idx="19">
                  <c:v>21867.6</c:v>
                </c:pt>
                <c:pt idx="20">
                  <c:v>21804.2</c:v>
                </c:pt>
                <c:pt idx="21">
                  <c:v>21820.100000000002</c:v>
                </c:pt>
                <c:pt idx="22">
                  <c:v>21852.4</c:v>
                </c:pt>
                <c:pt idx="23">
                  <c:v>21895.9</c:v>
                </c:pt>
                <c:pt idx="24">
                  <c:v>22250.5</c:v>
                </c:pt>
                <c:pt idx="25">
                  <c:v>22582.600000000002</c:v>
                </c:pt>
                <c:pt idx="26">
                  <c:v>22818.1</c:v>
                </c:pt>
                <c:pt idx="27">
                  <c:v>23037.100000000002</c:v>
                </c:pt>
                <c:pt idx="28">
                  <c:v>23224.3</c:v>
                </c:pt>
                <c:pt idx="29">
                  <c:v>23174.5</c:v>
                </c:pt>
                <c:pt idx="30">
                  <c:v>23053.4</c:v>
                </c:pt>
                <c:pt idx="31">
                  <c:v>23045.800000000003</c:v>
                </c:pt>
                <c:pt idx="32">
                  <c:v>23111.4</c:v>
                </c:pt>
                <c:pt idx="33">
                  <c:v>23151.1</c:v>
                </c:pt>
                <c:pt idx="34">
                  <c:v>23391.5</c:v>
                </c:pt>
                <c:pt idx="35">
                  <c:v>23619.899999999998</c:v>
                </c:pt>
                <c:pt idx="36">
                  <c:v>23713.5</c:v>
                </c:pt>
                <c:pt idx="37">
                  <c:v>23668.1</c:v>
                </c:pt>
                <c:pt idx="38">
                  <c:v>23615.3</c:v>
                </c:pt>
                <c:pt idx="39">
                  <c:v>23500.3</c:v>
                </c:pt>
                <c:pt idx="40">
                  <c:v>23392.8</c:v>
                </c:pt>
                <c:pt idx="41">
                  <c:v>23285.1</c:v>
                </c:pt>
                <c:pt idx="42">
                  <c:v>23204.1</c:v>
                </c:pt>
                <c:pt idx="43">
                  <c:v>23140.2</c:v>
                </c:pt>
              </c:numCache>
            </c:numRef>
          </c:val>
          <c:smooth val="0"/>
        </c:ser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/>
            </a:pPr>
          </a:p>
        </c:txPr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46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anagrafico (saldi) </a:t>
            </a:r>
          </a:p>
        </c:rich>
      </c:tx>
      <c:layout>
        <c:manualLayout>
          <c:xMode val="factor"/>
          <c:yMode val="factor"/>
          <c:x val="-0.257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45"/>
          <c:w val="0.9795"/>
          <c:h val="0.775"/>
        </c:manualLayout>
      </c:layout>
      <c:lineChart>
        <c:grouping val="standard"/>
        <c:varyColors val="0"/>
        <c:ser>
          <c:idx val="1"/>
          <c:order val="0"/>
          <c:tx>
            <c:v>saldo naturale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(2)'!$E$7:$E$50</c:f>
              <c:numCache>
                <c:ptCount val="44"/>
                <c:pt idx="0">
                  <c:v>14.219001643683425</c:v>
                </c:pt>
                <c:pt idx="1">
                  <c:v>14.254179824885668</c:v>
                </c:pt>
                <c:pt idx="2">
                  <c:v>14.527604821542955</c:v>
                </c:pt>
                <c:pt idx="3">
                  <c:v>14.441357364010917</c:v>
                </c:pt>
                <c:pt idx="4">
                  <c:v>13.939401954690329</c:v>
                </c:pt>
                <c:pt idx="5">
                  <c:v>13.093592328757472</c:v>
                </c:pt>
                <c:pt idx="6">
                  <c:v>12.745698216747336</c:v>
                </c:pt>
                <c:pt idx="7">
                  <c:v>12.336303347668286</c:v>
                </c:pt>
                <c:pt idx="8">
                  <c:v>11.483177101141658</c:v>
                </c:pt>
                <c:pt idx="9">
                  <c:v>10.877622202718497</c:v>
                </c:pt>
                <c:pt idx="10">
                  <c:v>10.107432071837948</c:v>
                </c:pt>
                <c:pt idx="11">
                  <c:v>9.820028904591311</c:v>
                </c:pt>
                <c:pt idx="12">
                  <c:v>9.005145797598628</c:v>
                </c:pt>
                <c:pt idx="13">
                  <c:v>8.083368134057189</c:v>
                </c:pt>
                <c:pt idx="14">
                  <c:v>7.185832832344769</c:v>
                </c:pt>
                <c:pt idx="15">
                  <c:v>6.436162251160005</c:v>
                </c:pt>
                <c:pt idx="16">
                  <c:v>5.81487011601918</c:v>
                </c:pt>
                <c:pt idx="17">
                  <c:v>5.575175314923927</c:v>
                </c:pt>
                <c:pt idx="18">
                  <c:v>5.611309927107539</c:v>
                </c:pt>
                <c:pt idx="19">
                  <c:v>6.283268397080613</c:v>
                </c:pt>
                <c:pt idx="20">
                  <c:v>6.25567551205731</c:v>
                </c:pt>
                <c:pt idx="21">
                  <c:v>6.040302290090329</c:v>
                </c:pt>
                <c:pt idx="22">
                  <c:v>5.949003313137229</c:v>
                </c:pt>
                <c:pt idx="23">
                  <c:v>5.864111545997195</c:v>
                </c:pt>
                <c:pt idx="24">
                  <c:v>4.665063706433563</c:v>
                </c:pt>
                <c:pt idx="25">
                  <c:v>4.578746468520011</c:v>
                </c:pt>
                <c:pt idx="26">
                  <c:v>4.566550238626354</c:v>
                </c:pt>
                <c:pt idx="27">
                  <c:v>4.436322280148108</c:v>
                </c:pt>
                <c:pt idx="28">
                  <c:v>4.6416899540567425</c:v>
                </c:pt>
                <c:pt idx="29">
                  <c:v>4.9450905089645945</c:v>
                </c:pt>
                <c:pt idx="30">
                  <c:v>5.7431875558485945</c:v>
                </c:pt>
                <c:pt idx="31">
                  <c:v>5.476052035511893</c:v>
                </c:pt>
                <c:pt idx="32">
                  <c:v>4.9672456017376705</c:v>
                </c:pt>
                <c:pt idx="33">
                  <c:v>4.129393419751113</c:v>
                </c:pt>
                <c:pt idx="34">
                  <c:v>3.3430947138917984</c:v>
                </c:pt>
                <c:pt idx="35">
                  <c:v>2.472491416136394</c:v>
                </c:pt>
                <c:pt idx="36">
                  <c:v>2.3530900120184706</c:v>
                </c:pt>
                <c:pt idx="37">
                  <c:v>2.044946573658215</c:v>
                </c:pt>
                <c:pt idx="38">
                  <c:v>1.7615698297290316</c:v>
                </c:pt>
                <c:pt idx="39">
                  <c:v>2.2893324766066816</c:v>
                </c:pt>
                <c:pt idx="40">
                  <c:v>1.7526760370712358</c:v>
                </c:pt>
                <c:pt idx="41">
                  <c:v>0.8159724458988795</c:v>
                </c:pt>
                <c:pt idx="42">
                  <c:v>0.8791549769221819</c:v>
                </c:pt>
                <c:pt idx="43">
                  <c:v>0.8383678619890925</c:v>
                </c:pt>
              </c:numCache>
            </c:numRef>
          </c:val>
          <c:smooth val="0"/>
        </c:ser>
        <c:ser>
          <c:idx val="2"/>
          <c:order val="1"/>
          <c:tx>
            <c:v>saldo migratorio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(2)'!$L$7:$L$50</c:f>
              <c:numCache>
                <c:ptCount val="44"/>
                <c:pt idx="0">
                  <c:v>-9.795772852485113</c:v>
                </c:pt>
                <c:pt idx="1">
                  <c:v>-10.050590931654716</c:v>
                </c:pt>
                <c:pt idx="2">
                  <c:v>-12.892817936933458</c:v>
                </c:pt>
                <c:pt idx="3">
                  <c:v>-13.53656571987209</c:v>
                </c:pt>
                <c:pt idx="4">
                  <c:v>-12.484625659608795</c:v>
                </c:pt>
                <c:pt idx="5">
                  <c:v>-11.94889360465628</c:v>
                </c:pt>
                <c:pt idx="6">
                  <c:v>-14.569028922253002</c:v>
                </c:pt>
                <c:pt idx="7">
                  <c:v>-15.550630061019222</c:v>
                </c:pt>
                <c:pt idx="8">
                  <c:v>-19.680371582467064</c:v>
                </c:pt>
                <c:pt idx="9">
                  <c:v>-20.618369175219758</c:v>
                </c:pt>
                <c:pt idx="10">
                  <c:v>-10.487969000162424</c:v>
                </c:pt>
                <c:pt idx="11">
                  <c:v>-7.1555340052630845</c:v>
                </c:pt>
                <c:pt idx="12">
                  <c:v>-4.450161997331809</c:v>
                </c:pt>
                <c:pt idx="13">
                  <c:v>4.156886463238435</c:v>
                </c:pt>
                <c:pt idx="14">
                  <c:v>8.388205387954498</c:v>
                </c:pt>
                <c:pt idx="15">
                  <c:v>1.964526268522676</c:v>
                </c:pt>
                <c:pt idx="16">
                  <c:v>3.1253767609225895</c:v>
                </c:pt>
                <c:pt idx="17">
                  <c:v>4.831206286079053</c:v>
                </c:pt>
                <c:pt idx="18">
                  <c:v>3.7469362884413386</c:v>
                </c:pt>
                <c:pt idx="19">
                  <c:v>2.9541422012475076</c:v>
                </c:pt>
                <c:pt idx="20">
                  <c:v>8.713917502132617</c:v>
                </c:pt>
                <c:pt idx="21">
                  <c:v>10.485744794936778</c:v>
                </c:pt>
                <c:pt idx="22">
                  <c:v>10.488550456700407</c:v>
                </c:pt>
                <c:pt idx="23">
                  <c:v>11.62774766052092</c:v>
                </c:pt>
                <c:pt idx="24">
                  <c:v>9.995281004921239</c:v>
                </c:pt>
                <c:pt idx="25">
                  <c:v>1.3373127983491713</c:v>
                </c:pt>
                <c:pt idx="26">
                  <c:v>1.2621559200809884</c:v>
                </c:pt>
                <c:pt idx="27">
                  <c:v>-0.06945318638196647</c:v>
                </c:pt>
                <c:pt idx="28">
                  <c:v>-1.653440577326335</c:v>
                </c:pt>
                <c:pt idx="29">
                  <c:v>-2.00220069472912</c:v>
                </c:pt>
                <c:pt idx="30">
                  <c:v>-0.05205305941856732</c:v>
                </c:pt>
                <c:pt idx="31">
                  <c:v>7.33322340730198</c:v>
                </c:pt>
                <c:pt idx="32">
                  <c:v>7.044142717446801</c:v>
                </c:pt>
                <c:pt idx="33">
                  <c:v>6.384145893715634</c:v>
                </c:pt>
                <c:pt idx="34">
                  <c:v>6.80589102879251</c:v>
                </c:pt>
                <c:pt idx="35">
                  <c:v>6.816286267088346</c:v>
                </c:pt>
                <c:pt idx="36">
                  <c:v>-3.710966327197588</c:v>
                </c:pt>
                <c:pt idx="37">
                  <c:v>-4.520852962426219</c:v>
                </c:pt>
                <c:pt idx="38">
                  <c:v>-3.751804973894043</c:v>
                </c:pt>
                <c:pt idx="39">
                  <c:v>-3.063790675012659</c:v>
                </c:pt>
                <c:pt idx="40">
                  <c:v>-3.120618309907322</c:v>
                </c:pt>
                <c:pt idx="41">
                  <c:v>-1.6147665245156775</c:v>
                </c:pt>
                <c:pt idx="42">
                  <c:v>0.043095832202067745</c:v>
                </c:pt>
                <c:pt idx="43">
                  <c:v>-0.16421638533806965</c:v>
                </c:pt>
              </c:numCache>
            </c:numRef>
          </c:val>
          <c:smooth val="0"/>
        </c:ser>
        <c:axId val="47797065"/>
        <c:axId val="27520402"/>
      </c:lineChart>
      <c:catAx>
        <c:axId val="477970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7520402"/>
        <c:crosses val="max"/>
        <c:auto val="1"/>
        <c:lblOffset val="100"/>
        <c:noMultiLvlLbl val="0"/>
      </c:catAx>
      <c:valAx>
        <c:axId val="27520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779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075"/>
          <c:y val="0.0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Movimento Naturale</a:t>
            </a:r>
          </a:p>
        </c:rich>
      </c:tx>
      <c:layout>
        <c:manualLayout>
          <c:xMode val="factor"/>
          <c:yMode val="factor"/>
          <c:x val="-0.2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475"/>
          <c:w val="0.95325"/>
          <c:h val="0.75725"/>
        </c:manualLayout>
      </c:layout>
      <c:lineChart>
        <c:grouping val="standard"/>
        <c:varyColors val="0"/>
        <c:ser>
          <c:idx val="0"/>
          <c:order val="0"/>
          <c:tx>
            <c:v>Tasso Natalità.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(2)'!$C$7:$C$50</c:f>
              <c:numCache>
                <c:ptCount val="44"/>
                <c:pt idx="0">
                  <c:v>22.721384259192085</c:v>
                </c:pt>
                <c:pt idx="1">
                  <c:v>22.85146967184546</c:v>
                </c:pt>
                <c:pt idx="2">
                  <c:v>22.856822431519035</c:v>
                </c:pt>
                <c:pt idx="3">
                  <c:v>23.290661005466266</c:v>
                </c:pt>
                <c:pt idx="4">
                  <c:v>22.870846723887862</c:v>
                </c:pt>
                <c:pt idx="5">
                  <c:v>21.71405425871952</c:v>
                </c:pt>
                <c:pt idx="6">
                  <c:v>21.31623336871358</c:v>
                </c:pt>
                <c:pt idx="7">
                  <c:v>20.87546250099344</c:v>
                </c:pt>
                <c:pt idx="8">
                  <c:v>19.90239743515735</c:v>
                </c:pt>
                <c:pt idx="9">
                  <c:v>19.317783911851244</c:v>
                </c:pt>
                <c:pt idx="10">
                  <c:v>18.859781423300923</c:v>
                </c:pt>
                <c:pt idx="11">
                  <c:v>18.3972545345843</c:v>
                </c:pt>
                <c:pt idx="12">
                  <c:v>17.934057556699067</c:v>
                </c:pt>
                <c:pt idx="13">
                  <c:v>17.424362426738472</c:v>
                </c:pt>
                <c:pt idx="14">
                  <c:v>16.605995768027302</c:v>
                </c:pt>
                <c:pt idx="15">
                  <c:v>15.931372549019606</c:v>
                </c:pt>
                <c:pt idx="16">
                  <c:v>15.599061459560222</c:v>
                </c:pt>
                <c:pt idx="17">
                  <c:v>15.531501577489884</c:v>
                </c:pt>
                <c:pt idx="18">
                  <c:v>15.25148581484496</c:v>
                </c:pt>
                <c:pt idx="19">
                  <c:v>15.75847372368253</c:v>
                </c:pt>
                <c:pt idx="20">
                  <c:v>15.721741682795058</c:v>
                </c:pt>
                <c:pt idx="21">
                  <c:v>15.490304810702057</c:v>
                </c:pt>
                <c:pt idx="22">
                  <c:v>15.23860079442075</c:v>
                </c:pt>
                <c:pt idx="23">
                  <c:v>15.235729063431966</c:v>
                </c:pt>
                <c:pt idx="24">
                  <c:v>14.09406530190333</c:v>
                </c:pt>
                <c:pt idx="25">
                  <c:v>13.70967027711601</c:v>
                </c:pt>
                <c:pt idx="26">
                  <c:v>13.576941112537854</c:v>
                </c:pt>
                <c:pt idx="27">
                  <c:v>13.369738378528545</c:v>
                </c:pt>
                <c:pt idx="28">
                  <c:v>13.356699663714299</c:v>
                </c:pt>
                <c:pt idx="29">
                  <c:v>13.64430732054629</c:v>
                </c:pt>
                <c:pt idx="30">
                  <c:v>14.57485663719885</c:v>
                </c:pt>
                <c:pt idx="31">
                  <c:v>14.605698218330454</c:v>
                </c:pt>
                <c:pt idx="32">
                  <c:v>14.39116626426785</c:v>
                </c:pt>
                <c:pt idx="33">
                  <c:v>13.813598489920567</c:v>
                </c:pt>
                <c:pt idx="34">
                  <c:v>13.038924395613792</c:v>
                </c:pt>
                <c:pt idx="35">
                  <c:v>12.091499117269763</c:v>
                </c:pt>
                <c:pt idx="36">
                  <c:v>11.61363780125245</c:v>
                </c:pt>
                <c:pt idx="37">
                  <c:v>11.247206155120184</c:v>
                </c:pt>
                <c:pt idx="38">
                  <c:v>11.10297137872481</c:v>
                </c:pt>
                <c:pt idx="39">
                  <c:v>11.344536027199654</c:v>
                </c:pt>
                <c:pt idx="40">
                  <c:v>10.96063746109914</c:v>
                </c:pt>
                <c:pt idx="41">
                  <c:v>10.616230980326476</c:v>
                </c:pt>
                <c:pt idx="42">
                  <c:v>10.80843471627859</c:v>
                </c:pt>
                <c:pt idx="43">
                  <c:v>10.648136144026413</c:v>
                </c:pt>
              </c:numCache>
            </c:numRef>
          </c:val>
          <c:smooth val="0"/>
        </c:ser>
        <c:ser>
          <c:idx val="1"/>
          <c:order val="1"/>
          <c:tx>
            <c:v>Tasso di mortal.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'quozienti (2)'!$A$7:$A$50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'quozienti (2)'!$D$7:$D$50</c:f>
              <c:numCache>
                <c:ptCount val="44"/>
                <c:pt idx="0">
                  <c:v>8.50238261550866</c:v>
                </c:pt>
                <c:pt idx="1">
                  <c:v>8.597289846959791</c:v>
                </c:pt>
                <c:pt idx="2">
                  <c:v>8.329217609976082</c:v>
                </c:pt>
                <c:pt idx="3">
                  <c:v>8.849303641455347</c:v>
                </c:pt>
                <c:pt idx="4">
                  <c:v>8.931444769197535</c:v>
                </c:pt>
                <c:pt idx="5">
                  <c:v>8.62046192996205</c:v>
                </c:pt>
                <c:pt idx="6">
                  <c:v>8.570535151966245</c:v>
                </c:pt>
                <c:pt idx="7">
                  <c:v>8.53915915332515</c:v>
                </c:pt>
                <c:pt idx="8">
                  <c:v>8.419220334015693</c:v>
                </c:pt>
                <c:pt idx="9">
                  <c:v>8.440161709132747</c:v>
                </c:pt>
                <c:pt idx="10">
                  <c:v>8.752349351462978</c:v>
                </c:pt>
                <c:pt idx="11">
                  <c:v>8.577225629992986</c:v>
                </c:pt>
                <c:pt idx="12">
                  <c:v>8.928911759100439</c:v>
                </c:pt>
                <c:pt idx="13">
                  <c:v>9.340994292681287</c:v>
                </c:pt>
                <c:pt idx="14">
                  <c:v>9.420162935682535</c:v>
                </c:pt>
                <c:pt idx="15">
                  <c:v>9.495210297859602</c:v>
                </c:pt>
                <c:pt idx="16">
                  <c:v>9.784191343541044</c:v>
                </c:pt>
                <c:pt idx="17">
                  <c:v>9.956326262565959</c:v>
                </c:pt>
                <c:pt idx="18">
                  <c:v>9.640175887737424</c:v>
                </c:pt>
                <c:pt idx="19">
                  <c:v>9.475205326601913</c:v>
                </c:pt>
                <c:pt idx="20">
                  <c:v>9.466066170737747</c:v>
                </c:pt>
                <c:pt idx="21">
                  <c:v>9.450002520611728</c:v>
                </c:pt>
                <c:pt idx="22">
                  <c:v>9.28959748128352</c:v>
                </c:pt>
                <c:pt idx="23">
                  <c:v>9.37161751743477</c:v>
                </c:pt>
                <c:pt idx="24">
                  <c:v>9.429001595469765</c:v>
                </c:pt>
                <c:pt idx="25">
                  <c:v>9.130923808595997</c:v>
                </c:pt>
                <c:pt idx="26">
                  <c:v>9.0103908739115</c:v>
                </c:pt>
                <c:pt idx="27">
                  <c:v>8.93341609838044</c:v>
                </c:pt>
                <c:pt idx="28">
                  <c:v>8.715009709657558</c:v>
                </c:pt>
                <c:pt idx="29">
                  <c:v>8.699216811581696</c:v>
                </c:pt>
                <c:pt idx="30">
                  <c:v>8.831669081350254</c:v>
                </c:pt>
                <c:pt idx="31">
                  <c:v>9.129646182818561</c:v>
                </c:pt>
                <c:pt idx="32">
                  <c:v>9.42392066253018</c:v>
                </c:pt>
                <c:pt idx="33">
                  <c:v>9.684205070169451</c:v>
                </c:pt>
                <c:pt idx="34">
                  <c:v>9.695829681721992</c:v>
                </c:pt>
                <c:pt idx="35">
                  <c:v>9.619007701133368</c:v>
                </c:pt>
                <c:pt idx="36">
                  <c:v>9.260547789233982</c:v>
                </c:pt>
                <c:pt idx="37">
                  <c:v>9.20225958146197</c:v>
                </c:pt>
                <c:pt idx="38">
                  <c:v>9.341401548995778</c:v>
                </c:pt>
                <c:pt idx="39">
                  <c:v>9.05520355059297</c:v>
                </c:pt>
                <c:pt idx="40">
                  <c:v>9.207961424027907</c:v>
                </c:pt>
                <c:pt idx="41">
                  <c:v>9.800258534427595</c:v>
                </c:pt>
                <c:pt idx="42">
                  <c:v>9.929279739356407</c:v>
                </c:pt>
                <c:pt idx="43">
                  <c:v>9.80976828203732</c:v>
                </c:pt>
              </c:numCache>
            </c:numRef>
          </c:val>
          <c:smooth val="0"/>
        </c:ser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35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38100</xdr:rowOff>
    </xdr:from>
    <xdr:to>
      <xdr:col>10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914650" y="1009650"/>
        <a:ext cx="2895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552450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2905125" y="4533900"/>
        <a:ext cx="2876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571500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0" y="4543425"/>
        <a:ext cx="28956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5</xdr:col>
      <xdr:colOff>0</xdr:colOff>
      <xdr:row>25</xdr:row>
      <xdr:rowOff>123825</xdr:rowOff>
    </xdr:to>
    <xdr:graphicFrame>
      <xdr:nvGraphicFramePr>
        <xdr:cNvPr id="4" name="Chart 4"/>
        <xdr:cNvGraphicFramePr/>
      </xdr:nvGraphicFramePr>
      <xdr:xfrm>
        <a:off x="0" y="971550"/>
        <a:ext cx="29051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38100</xdr:rowOff>
    </xdr:from>
    <xdr:to>
      <xdr:col>10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914650" y="1009650"/>
        <a:ext cx="2895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552450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2905125" y="4533900"/>
        <a:ext cx="2876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571500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0" y="4543425"/>
        <a:ext cx="28956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5</xdr:col>
      <xdr:colOff>0</xdr:colOff>
      <xdr:row>25</xdr:row>
      <xdr:rowOff>123825</xdr:rowOff>
    </xdr:to>
    <xdr:graphicFrame>
      <xdr:nvGraphicFramePr>
        <xdr:cNvPr id="4" name="Chart 4"/>
        <xdr:cNvGraphicFramePr/>
      </xdr:nvGraphicFramePr>
      <xdr:xfrm>
        <a:off x="0" y="971550"/>
        <a:ext cx="29051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102"/>
  <sheetViews>
    <sheetView tabSelected="1" workbookViewId="0" topLeftCell="B1">
      <selection activeCell="B10" sqref="B10"/>
    </sheetView>
  </sheetViews>
  <sheetFormatPr defaultColWidth="9.140625" defaultRowHeight="12.75"/>
  <cols>
    <col min="1" max="1" width="7.28125" style="0" customWidth="1"/>
    <col min="3" max="3" width="9.140625" style="5" customWidth="1"/>
    <col min="4" max="5" width="8.28125" style="0" customWidth="1"/>
    <col min="6" max="6" width="9.140625" style="6" customWidth="1"/>
    <col min="13" max="14" width="9.140625" style="6" customWidth="1"/>
  </cols>
  <sheetData>
    <row r="1" spans="3:17" s="1" customFormat="1" ht="23.25" customHeight="1">
      <c r="C1" s="2" t="s">
        <v>0</v>
      </c>
      <c r="D1" s="2"/>
      <c r="E1" s="2"/>
      <c r="F1" s="2"/>
      <c r="G1" s="2"/>
      <c r="H1" s="2"/>
      <c r="I1" s="3" t="str">
        <f>+B7</f>
        <v>San Cataldo</v>
      </c>
      <c r="J1" s="4"/>
      <c r="K1" s="4"/>
      <c r="L1" s="4"/>
      <c r="M1" s="4"/>
      <c r="N1" s="4"/>
      <c r="O1" s="4"/>
      <c r="P1" s="4"/>
      <c r="Q1" s="4"/>
    </row>
    <row r="2" ht="5.25" customHeight="1"/>
    <row r="3" spans="1:17" s="16" customFormat="1" ht="11.25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0" t="s">
        <v>5</v>
      </c>
      <c r="H3" s="11"/>
      <c r="I3" s="11"/>
      <c r="J3" s="11"/>
      <c r="K3" s="11"/>
      <c r="L3" s="11"/>
      <c r="M3" s="12"/>
      <c r="N3" s="13" t="s">
        <v>6</v>
      </c>
      <c r="O3" s="14" t="s">
        <v>7</v>
      </c>
      <c r="P3" s="15"/>
      <c r="Q3" s="15"/>
    </row>
    <row r="4" spans="1:17" s="16" customFormat="1" ht="11.25">
      <c r="A4" s="17"/>
      <c r="B4" s="18"/>
      <c r="C4" s="19"/>
      <c r="D4" s="20"/>
      <c r="E4" s="21"/>
      <c r="F4" s="22"/>
      <c r="G4" s="20"/>
      <c r="H4" s="21"/>
      <c r="I4" s="21"/>
      <c r="J4" s="21"/>
      <c r="K4" s="21"/>
      <c r="L4" s="21"/>
      <c r="M4" s="22"/>
      <c r="N4" s="23"/>
      <c r="O4" s="24"/>
      <c r="P4" s="25"/>
      <c r="Q4" s="25"/>
    </row>
    <row r="5" spans="1:17" s="16" customFormat="1" ht="33.75">
      <c r="A5" s="26"/>
      <c r="B5" s="27"/>
      <c r="C5" s="28"/>
      <c r="D5" s="29" t="s">
        <v>8</v>
      </c>
      <c r="E5" s="29" t="s">
        <v>9</v>
      </c>
      <c r="F5" s="30" t="s">
        <v>10</v>
      </c>
      <c r="G5" s="31" t="s">
        <v>11</v>
      </c>
      <c r="H5" s="31" t="s">
        <v>12</v>
      </c>
      <c r="I5" s="32" t="s">
        <v>13</v>
      </c>
      <c r="J5" s="31" t="s">
        <v>14</v>
      </c>
      <c r="K5" s="31" t="s">
        <v>15</v>
      </c>
      <c r="L5" s="32" t="s">
        <v>16</v>
      </c>
      <c r="M5" s="30" t="s">
        <v>17</v>
      </c>
      <c r="N5" s="33"/>
      <c r="O5" s="34" t="s">
        <v>18</v>
      </c>
      <c r="P5" s="34" t="s">
        <v>19</v>
      </c>
      <c r="Q5" s="35" t="s">
        <v>20</v>
      </c>
    </row>
    <row r="6" spans="2:18" s="36" customFormat="1" ht="5.25" customHeight="1">
      <c r="B6" s="37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s="36" customFormat="1" ht="11.25">
      <c r="A7" s="42">
        <v>85016</v>
      </c>
      <c r="B7" s="43" t="s">
        <v>21</v>
      </c>
      <c r="C7" s="38">
        <v>1958</v>
      </c>
      <c r="D7" s="44">
        <v>530</v>
      </c>
      <c r="E7" s="44">
        <v>217</v>
      </c>
      <c r="F7" s="40">
        <v>313</v>
      </c>
      <c r="G7" s="44">
        <v>391</v>
      </c>
      <c r="H7" s="44">
        <v>40</v>
      </c>
      <c r="I7" s="44">
        <v>431</v>
      </c>
      <c r="J7" s="44">
        <v>438</v>
      </c>
      <c r="K7" s="44">
        <v>110</v>
      </c>
      <c r="L7" s="44">
        <v>548</v>
      </c>
      <c r="M7" s="40">
        <v>-117</v>
      </c>
      <c r="N7" s="40">
        <v>196</v>
      </c>
      <c r="O7" s="44">
        <v>12355</v>
      </c>
      <c r="P7" s="44">
        <v>12620</v>
      </c>
      <c r="Q7" s="44">
        <v>24975</v>
      </c>
      <c r="R7" s="45"/>
    </row>
    <row r="8" spans="1:18" s="36" customFormat="1" ht="11.25">
      <c r="A8" s="42">
        <v>85016</v>
      </c>
      <c r="B8" s="43" t="s">
        <v>21</v>
      </c>
      <c r="C8" s="38">
        <v>1959</v>
      </c>
      <c r="D8" s="44">
        <v>532</v>
      </c>
      <c r="E8" s="44">
        <v>213</v>
      </c>
      <c r="F8" s="40">
        <v>319</v>
      </c>
      <c r="G8" s="44">
        <v>385</v>
      </c>
      <c r="H8" s="44">
        <v>45</v>
      </c>
      <c r="I8" s="44">
        <v>430</v>
      </c>
      <c r="J8" s="44">
        <v>368</v>
      </c>
      <c r="K8" s="44">
        <v>39</v>
      </c>
      <c r="L8" s="44">
        <v>407</v>
      </c>
      <c r="M8" s="40">
        <v>23</v>
      </c>
      <c r="N8" s="40">
        <v>342</v>
      </c>
      <c r="O8" s="44">
        <v>12509</v>
      </c>
      <c r="P8" s="44">
        <v>12808</v>
      </c>
      <c r="Q8" s="44">
        <v>25317</v>
      </c>
      <c r="R8" s="45"/>
    </row>
    <row r="9" spans="1:18" s="36" customFormat="1" ht="11.25">
      <c r="A9" s="42">
        <v>85016</v>
      </c>
      <c r="B9" s="43" t="s">
        <v>21</v>
      </c>
      <c r="C9" s="38">
        <v>1960</v>
      </c>
      <c r="D9" s="44">
        <v>538</v>
      </c>
      <c r="E9" s="44">
        <v>175</v>
      </c>
      <c r="F9" s="40">
        <v>363</v>
      </c>
      <c r="G9" s="44">
        <v>385</v>
      </c>
      <c r="H9" s="44">
        <v>70</v>
      </c>
      <c r="I9" s="44">
        <v>455</v>
      </c>
      <c r="J9" s="44">
        <v>470</v>
      </c>
      <c r="K9" s="44">
        <v>249</v>
      </c>
      <c r="L9" s="44">
        <v>719</v>
      </c>
      <c r="M9" s="40">
        <v>-264</v>
      </c>
      <c r="N9" s="40">
        <v>99</v>
      </c>
      <c r="O9" s="44">
        <v>12537</v>
      </c>
      <c r="P9" s="44">
        <v>12879</v>
      </c>
      <c r="Q9" s="44">
        <v>25416</v>
      </c>
      <c r="R9" s="45"/>
    </row>
    <row r="10" spans="1:18" s="36" customFormat="1" ht="11.25">
      <c r="A10" s="42">
        <v>85016</v>
      </c>
      <c r="B10" s="43" t="s">
        <v>21</v>
      </c>
      <c r="C10" s="38">
        <v>1961</v>
      </c>
      <c r="D10" s="44">
        <v>559.5</v>
      </c>
      <c r="E10" s="44">
        <v>198.5</v>
      </c>
      <c r="F10" s="40">
        <v>361</v>
      </c>
      <c r="G10" s="44">
        <v>529.5</v>
      </c>
      <c r="H10" s="44">
        <v>49</v>
      </c>
      <c r="I10" s="44">
        <v>578.5</v>
      </c>
      <c r="J10" s="44">
        <v>813.5</v>
      </c>
      <c r="K10" s="44">
        <v>127.5</v>
      </c>
      <c r="L10" s="44">
        <v>941</v>
      </c>
      <c r="M10" s="40">
        <v>-362.5</v>
      </c>
      <c r="N10" s="40">
        <v>-1.5</v>
      </c>
      <c r="O10" s="44"/>
      <c r="P10" s="44"/>
      <c r="Q10" s="44">
        <v>22637</v>
      </c>
      <c r="R10" s="45"/>
    </row>
    <row r="11" spans="1:18" s="36" customFormat="1" ht="11.25">
      <c r="A11" s="42">
        <v>85016</v>
      </c>
      <c r="B11" s="43" t="s">
        <v>21</v>
      </c>
      <c r="C11" s="38">
        <v>1962</v>
      </c>
      <c r="D11" s="44">
        <v>581</v>
      </c>
      <c r="E11" s="44">
        <v>222</v>
      </c>
      <c r="F11" s="40">
        <v>359</v>
      </c>
      <c r="G11" s="44">
        <v>674</v>
      </c>
      <c r="H11" s="44">
        <v>28</v>
      </c>
      <c r="I11" s="44">
        <v>702</v>
      </c>
      <c r="J11" s="44">
        <v>1157</v>
      </c>
      <c r="K11" s="44">
        <v>6</v>
      </c>
      <c r="L11" s="44">
        <v>1163</v>
      </c>
      <c r="M11" s="40">
        <v>-461</v>
      </c>
      <c r="N11" s="40">
        <v>-102</v>
      </c>
      <c r="O11" s="44">
        <v>10947</v>
      </c>
      <c r="P11" s="44">
        <v>11588</v>
      </c>
      <c r="Q11" s="44">
        <v>22535</v>
      </c>
      <c r="R11" s="45"/>
    </row>
    <row r="12" spans="1:18" s="36" customFormat="1" ht="11.25">
      <c r="A12" s="42">
        <v>85016</v>
      </c>
      <c r="B12" s="43" t="s">
        <v>21</v>
      </c>
      <c r="C12" s="38">
        <v>1963</v>
      </c>
      <c r="D12" s="44">
        <v>494</v>
      </c>
      <c r="E12" s="44">
        <v>209</v>
      </c>
      <c r="F12" s="40">
        <v>285</v>
      </c>
      <c r="G12" s="44">
        <v>1026</v>
      </c>
      <c r="H12" s="44">
        <v>53</v>
      </c>
      <c r="I12" s="44">
        <v>1079</v>
      </c>
      <c r="J12" s="44">
        <v>1140</v>
      </c>
      <c r="K12" s="44">
        <v>64</v>
      </c>
      <c r="L12" s="44">
        <v>1204</v>
      </c>
      <c r="M12" s="40">
        <v>-125</v>
      </c>
      <c r="N12" s="40">
        <v>160</v>
      </c>
      <c r="O12" s="44">
        <v>11052</v>
      </c>
      <c r="P12" s="44">
        <v>11643</v>
      </c>
      <c r="Q12" s="44">
        <v>22695</v>
      </c>
      <c r="R12" s="45"/>
    </row>
    <row r="13" spans="1:18" s="36" customFormat="1" ht="11.25">
      <c r="A13" s="42">
        <v>85016</v>
      </c>
      <c r="B13" s="43" t="s">
        <v>21</v>
      </c>
      <c r="C13" s="38">
        <v>1964</v>
      </c>
      <c r="D13" s="44">
        <v>477</v>
      </c>
      <c r="E13" s="44">
        <v>161</v>
      </c>
      <c r="F13" s="40">
        <v>316</v>
      </c>
      <c r="G13" s="44">
        <v>842</v>
      </c>
      <c r="H13" s="44">
        <v>131</v>
      </c>
      <c r="I13" s="44">
        <v>973</v>
      </c>
      <c r="J13" s="44">
        <v>884</v>
      </c>
      <c r="K13" s="44">
        <v>371</v>
      </c>
      <c r="L13" s="44">
        <v>1255</v>
      </c>
      <c r="M13" s="40">
        <v>-282</v>
      </c>
      <c r="N13" s="40">
        <v>34</v>
      </c>
      <c r="O13" s="44">
        <v>11090</v>
      </c>
      <c r="P13" s="44">
        <v>11639</v>
      </c>
      <c r="Q13" s="44">
        <v>22729</v>
      </c>
      <c r="R13" s="45"/>
    </row>
    <row r="14" spans="1:18" s="36" customFormat="1" ht="11.25">
      <c r="A14" s="42">
        <v>85016</v>
      </c>
      <c r="B14" s="43" t="s">
        <v>21</v>
      </c>
      <c r="C14" s="38">
        <v>1965</v>
      </c>
      <c r="D14" s="44">
        <v>527</v>
      </c>
      <c r="E14" s="44">
        <v>212</v>
      </c>
      <c r="F14" s="40">
        <v>315</v>
      </c>
      <c r="G14" s="44">
        <v>548</v>
      </c>
      <c r="H14" s="44">
        <v>103</v>
      </c>
      <c r="I14" s="44">
        <v>651</v>
      </c>
      <c r="J14" s="44">
        <v>584</v>
      </c>
      <c r="K14" s="44">
        <v>370</v>
      </c>
      <c r="L14" s="44">
        <v>954</v>
      </c>
      <c r="M14" s="40">
        <v>-303</v>
      </c>
      <c r="N14" s="40">
        <v>12</v>
      </c>
      <c r="O14" s="44">
        <v>11089</v>
      </c>
      <c r="P14" s="44">
        <v>11652</v>
      </c>
      <c r="Q14" s="44">
        <v>22741</v>
      </c>
      <c r="R14" s="45"/>
    </row>
    <row r="15" spans="1:18" s="36" customFormat="1" ht="11.25">
      <c r="A15" s="42">
        <v>85016</v>
      </c>
      <c r="B15" s="43" t="s">
        <v>21</v>
      </c>
      <c r="C15" s="38">
        <v>1966</v>
      </c>
      <c r="D15" s="44">
        <v>515</v>
      </c>
      <c r="E15" s="44">
        <v>209</v>
      </c>
      <c r="F15" s="40">
        <v>306</v>
      </c>
      <c r="G15" s="44">
        <v>453</v>
      </c>
      <c r="H15" s="44">
        <v>120</v>
      </c>
      <c r="I15" s="44">
        <v>573</v>
      </c>
      <c r="J15" s="44">
        <v>466</v>
      </c>
      <c r="K15" s="44">
        <v>352</v>
      </c>
      <c r="L15" s="44">
        <v>818</v>
      </c>
      <c r="M15" s="40">
        <v>-245</v>
      </c>
      <c r="N15" s="40">
        <v>61</v>
      </c>
      <c r="O15" s="44">
        <v>11143</v>
      </c>
      <c r="P15" s="44">
        <v>11659</v>
      </c>
      <c r="Q15" s="44">
        <v>22802</v>
      </c>
      <c r="R15" s="45"/>
    </row>
    <row r="16" spans="1:18" s="36" customFormat="1" ht="11.25">
      <c r="A16" s="42">
        <v>85016</v>
      </c>
      <c r="B16" s="43" t="s">
        <v>21</v>
      </c>
      <c r="C16" s="38">
        <v>1967</v>
      </c>
      <c r="D16" s="44">
        <v>453</v>
      </c>
      <c r="E16" s="44">
        <v>188</v>
      </c>
      <c r="F16" s="40">
        <v>265</v>
      </c>
      <c r="G16" s="44">
        <v>440</v>
      </c>
      <c r="H16" s="44">
        <v>128</v>
      </c>
      <c r="I16" s="44">
        <v>568</v>
      </c>
      <c r="J16" s="44">
        <v>545</v>
      </c>
      <c r="K16" s="44">
        <v>425</v>
      </c>
      <c r="L16" s="44">
        <v>970</v>
      </c>
      <c r="M16" s="40">
        <v>-402</v>
      </c>
      <c r="N16" s="40">
        <v>-137</v>
      </c>
      <c r="O16" s="44">
        <v>11077</v>
      </c>
      <c r="P16" s="44">
        <v>11588</v>
      </c>
      <c r="Q16" s="44">
        <v>22665</v>
      </c>
      <c r="R16" s="45"/>
    </row>
    <row r="17" spans="1:18" s="36" customFormat="1" ht="11.25">
      <c r="A17" s="42">
        <v>85016</v>
      </c>
      <c r="B17" s="43" t="s">
        <v>21</v>
      </c>
      <c r="C17" s="38">
        <v>1968</v>
      </c>
      <c r="D17" s="44">
        <v>448</v>
      </c>
      <c r="E17" s="44">
        <v>203</v>
      </c>
      <c r="F17" s="40">
        <v>245</v>
      </c>
      <c r="G17" s="44">
        <v>396</v>
      </c>
      <c r="H17" s="44">
        <v>147</v>
      </c>
      <c r="I17" s="44">
        <v>543</v>
      </c>
      <c r="J17" s="44">
        <v>713</v>
      </c>
      <c r="K17" s="44">
        <v>252</v>
      </c>
      <c r="L17" s="44">
        <v>965</v>
      </c>
      <c r="M17" s="40">
        <v>-422</v>
      </c>
      <c r="N17" s="40">
        <v>-177</v>
      </c>
      <c r="O17" s="44">
        <v>11005</v>
      </c>
      <c r="P17" s="44">
        <v>11483</v>
      </c>
      <c r="Q17" s="44">
        <v>22488</v>
      </c>
      <c r="R17" s="45"/>
    </row>
    <row r="18" spans="1:18" s="36" customFormat="1" ht="11.25">
      <c r="A18" s="42">
        <v>85016</v>
      </c>
      <c r="B18" s="43" t="s">
        <v>21</v>
      </c>
      <c r="C18" s="38">
        <v>1969</v>
      </c>
      <c r="D18" s="44">
        <v>421</v>
      </c>
      <c r="E18" s="44">
        <v>155</v>
      </c>
      <c r="F18" s="40">
        <v>266</v>
      </c>
      <c r="G18" s="44">
        <v>371</v>
      </c>
      <c r="H18" s="44">
        <v>135</v>
      </c>
      <c r="I18" s="44">
        <v>506</v>
      </c>
      <c r="J18" s="44">
        <v>734</v>
      </c>
      <c r="K18" s="44">
        <v>161</v>
      </c>
      <c r="L18" s="44">
        <v>895</v>
      </c>
      <c r="M18" s="40">
        <v>-389</v>
      </c>
      <c r="N18" s="40">
        <v>-123</v>
      </c>
      <c r="O18" s="44">
        <v>10928</v>
      </c>
      <c r="P18" s="44">
        <v>11437</v>
      </c>
      <c r="Q18" s="44">
        <v>22365</v>
      </c>
      <c r="R18" s="45"/>
    </row>
    <row r="19" spans="1:18" s="36" customFormat="1" ht="11.25">
      <c r="A19" s="42">
        <v>85016</v>
      </c>
      <c r="B19" s="43" t="s">
        <v>21</v>
      </c>
      <c r="C19" s="38">
        <v>1970</v>
      </c>
      <c r="D19" s="44">
        <v>404</v>
      </c>
      <c r="E19" s="44">
        <v>193</v>
      </c>
      <c r="F19" s="40">
        <v>211</v>
      </c>
      <c r="G19" s="44">
        <v>404</v>
      </c>
      <c r="H19" s="44">
        <v>154</v>
      </c>
      <c r="I19" s="44">
        <v>558</v>
      </c>
      <c r="J19" s="44">
        <v>872</v>
      </c>
      <c r="K19" s="44">
        <v>444</v>
      </c>
      <c r="L19" s="44">
        <v>1316</v>
      </c>
      <c r="M19" s="40">
        <v>-758</v>
      </c>
      <c r="N19" s="40">
        <v>-547</v>
      </c>
      <c r="O19" s="44">
        <v>10645</v>
      </c>
      <c r="P19" s="44">
        <v>11173</v>
      </c>
      <c r="Q19" s="44">
        <v>21818</v>
      </c>
      <c r="R19" s="45"/>
    </row>
    <row r="20" spans="1:18" s="36" customFormat="1" ht="11.25">
      <c r="A20" s="42">
        <v>85016</v>
      </c>
      <c r="B20" s="43" t="s">
        <v>21</v>
      </c>
      <c r="C20" s="38">
        <v>1971</v>
      </c>
      <c r="D20" s="44">
        <v>398</v>
      </c>
      <c r="E20" s="44">
        <v>189</v>
      </c>
      <c r="F20" s="40">
        <v>209</v>
      </c>
      <c r="G20" s="44">
        <v>306</v>
      </c>
      <c r="H20" s="44">
        <v>107</v>
      </c>
      <c r="I20" s="44">
        <v>413</v>
      </c>
      <c r="J20" s="44">
        <v>640</v>
      </c>
      <c r="K20" s="44">
        <v>69</v>
      </c>
      <c r="L20" s="44">
        <v>709</v>
      </c>
      <c r="M20" s="40">
        <v>-296</v>
      </c>
      <c r="N20" s="40">
        <v>-87</v>
      </c>
      <c r="O20" s="44"/>
      <c r="P20" s="44"/>
      <c r="Q20" s="44">
        <v>20079</v>
      </c>
      <c r="R20" s="45"/>
    </row>
    <row r="21" spans="1:18" s="36" customFormat="1" ht="11.25">
      <c r="A21" s="42">
        <v>85016</v>
      </c>
      <c r="B21" s="43" t="s">
        <v>21</v>
      </c>
      <c r="C21" s="38">
        <v>1972</v>
      </c>
      <c r="D21" s="44">
        <v>361</v>
      </c>
      <c r="E21" s="44">
        <v>203</v>
      </c>
      <c r="F21" s="40">
        <v>158</v>
      </c>
      <c r="G21" s="44">
        <v>1134</v>
      </c>
      <c r="H21" s="44">
        <v>144</v>
      </c>
      <c r="I21" s="44">
        <v>1278</v>
      </c>
      <c r="J21" s="44">
        <v>517</v>
      </c>
      <c r="K21" s="44">
        <v>26</v>
      </c>
      <c r="L21" s="44">
        <v>543</v>
      </c>
      <c r="M21" s="40">
        <v>735</v>
      </c>
      <c r="N21" s="40">
        <v>893</v>
      </c>
      <c r="O21" s="44"/>
      <c r="P21" s="44"/>
      <c r="Q21" s="44">
        <v>20972</v>
      </c>
      <c r="R21" s="45"/>
    </row>
    <row r="22" spans="1:18" s="36" customFormat="1" ht="11.25">
      <c r="A22" s="42">
        <v>85016</v>
      </c>
      <c r="B22" s="43" t="s">
        <v>21</v>
      </c>
      <c r="C22" s="38">
        <v>1973</v>
      </c>
      <c r="D22" s="44">
        <v>370</v>
      </c>
      <c r="E22" s="44">
        <v>171</v>
      </c>
      <c r="F22" s="40">
        <v>199</v>
      </c>
      <c r="G22" s="44">
        <v>656</v>
      </c>
      <c r="H22" s="44">
        <v>142</v>
      </c>
      <c r="I22" s="44">
        <v>798</v>
      </c>
      <c r="J22" s="44">
        <v>720</v>
      </c>
      <c r="K22" s="44">
        <v>130</v>
      </c>
      <c r="L22" s="44">
        <v>850</v>
      </c>
      <c r="M22" s="40">
        <v>-52</v>
      </c>
      <c r="N22" s="40">
        <v>147</v>
      </c>
      <c r="O22" s="44">
        <v>10251</v>
      </c>
      <c r="P22" s="44">
        <v>10868</v>
      </c>
      <c r="Q22" s="44">
        <v>21119</v>
      </c>
      <c r="R22" s="45"/>
    </row>
    <row r="23" spans="1:18" s="36" customFormat="1" ht="11.25">
      <c r="A23" s="42">
        <v>85016</v>
      </c>
      <c r="B23" s="43" t="s">
        <v>21</v>
      </c>
      <c r="C23" s="38">
        <v>1974</v>
      </c>
      <c r="D23" s="44">
        <v>349</v>
      </c>
      <c r="E23" s="44">
        <v>181</v>
      </c>
      <c r="F23" s="40">
        <v>168</v>
      </c>
      <c r="G23" s="44">
        <v>372</v>
      </c>
      <c r="H23" s="44">
        <v>144</v>
      </c>
      <c r="I23" s="44">
        <v>516</v>
      </c>
      <c r="J23" s="44">
        <v>527</v>
      </c>
      <c r="K23" s="44">
        <v>85</v>
      </c>
      <c r="L23" s="44">
        <v>612</v>
      </c>
      <c r="M23" s="40">
        <v>-96</v>
      </c>
      <c r="N23" s="40">
        <v>72</v>
      </c>
      <c r="O23" s="44">
        <v>10303</v>
      </c>
      <c r="P23" s="44">
        <v>10888</v>
      </c>
      <c r="Q23" s="44">
        <v>21191</v>
      </c>
      <c r="R23" s="45"/>
    </row>
    <row r="24" spans="1:18" s="36" customFormat="1" ht="11.25">
      <c r="A24" s="42">
        <v>85016</v>
      </c>
      <c r="B24" s="43" t="s">
        <v>21</v>
      </c>
      <c r="C24" s="38">
        <v>1975</v>
      </c>
      <c r="D24" s="44">
        <v>337</v>
      </c>
      <c r="E24" s="44">
        <v>229</v>
      </c>
      <c r="F24" s="40">
        <v>108</v>
      </c>
      <c r="G24" s="44">
        <v>382</v>
      </c>
      <c r="H24" s="44">
        <v>141</v>
      </c>
      <c r="I24" s="44">
        <v>523</v>
      </c>
      <c r="J24" s="44">
        <v>331</v>
      </c>
      <c r="K24" s="44">
        <v>50</v>
      </c>
      <c r="L24" s="44">
        <v>381</v>
      </c>
      <c r="M24" s="40">
        <v>142</v>
      </c>
      <c r="N24" s="40">
        <v>250</v>
      </c>
      <c r="O24" s="44">
        <v>10427</v>
      </c>
      <c r="P24" s="44">
        <v>11014</v>
      </c>
      <c r="Q24" s="44">
        <v>21441</v>
      </c>
      <c r="R24" s="45"/>
    </row>
    <row r="25" spans="1:18" s="36" customFormat="1" ht="11.25">
      <c r="A25" s="42">
        <v>85016</v>
      </c>
      <c r="B25" s="43" t="s">
        <v>21</v>
      </c>
      <c r="C25" s="38">
        <v>1976</v>
      </c>
      <c r="D25" s="44">
        <v>337</v>
      </c>
      <c r="E25" s="44">
        <v>211</v>
      </c>
      <c r="F25" s="40">
        <v>126</v>
      </c>
      <c r="G25" s="44">
        <v>407</v>
      </c>
      <c r="H25" s="44">
        <v>141</v>
      </c>
      <c r="I25" s="44">
        <v>548</v>
      </c>
      <c r="J25" s="44">
        <v>365</v>
      </c>
      <c r="K25" s="44">
        <v>26</v>
      </c>
      <c r="L25" s="44">
        <v>391</v>
      </c>
      <c r="M25" s="40">
        <v>157</v>
      </c>
      <c r="N25" s="40">
        <v>283</v>
      </c>
      <c r="O25" s="44">
        <v>10572</v>
      </c>
      <c r="P25" s="44">
        <v>11152</v>
      </c>
      <c r="Q25" s="44">
        <v>21724</v>
      </c>
      <c r="R25" s="45"/>
    </row>
    <row r="26" spans="1:18" s="36" customFormat="1" ht="11.25">
      <c r="A26" s="42">
        <v>85016</v>
      </c>
      <c r="B26" s="43" t="s">
        <v>21</v>
      </c>
      <c r="C26" s="38">
        <v>1977</v>
      </c>
      <c r="D26" s="44">
        <v>310</v>
      </c>
      <c r="E26" s="44">
        <v>223</v>
      </c>
      <c r="F26" s="40">
        <v>87</v>
      </c>
      <c r="G26" s="44">
        <v>327</v>
      </c>
      <c r="H26" s="44">
        <v>131</v>
      </c>
      <c r="I26" s="44">
        <v>458</v>
      </c>
      <c r="J26" s="44">
        <v>367</v>
      </c>
      <c r="K26" s="44">
        <v>32</v>
      </c>
      <c r="L26" s="44">
        <v>399</v>
      </c>
      <c r="M26" s="40">
        <v>59</v>
      </c>
      <c r="N26" s="40">
        <v>146</v>
      </c>
      <c r="O26" s="44">
        <v>10615</v>
      </c>
      <c r="P26" s="44">
        <v>10572</v>
      </c>
      <c r="Q26" s="44">
        <v>21870</v>
      </c>
      <c r="R26" s="45"/>
    </row>
    <row r="27" spans="1:18" s="36" customFormat="1" ht="11.25">
      <c r="A27" s="42">
        <v>85016</v>
      </c>
      <c r="B27" s="43" t="s">
        <v>21</v>
      </c>
      <c r="C27" s="38">
        <v>1978</v>
      </c>
      <c r="D27" s="44">
        <v>349</v>
      </c>
      <c r="E27" s="44">
        <v>211</v>
      </c>
      <c r="F27" s="40">
        <v>138</v>
      </c>
      <c r="G27" s="44">
        <v>374</v>
      </c>
      <c r="H27" s="44">
        <v>124</v>
      </c>
      <c r="I27" s="44">
        <v>498</v>
      </c>
      <c r="J27" s="44">
        <v>359</v>
      </c>
      <c r="K27" s="44">
        <v>64</v>
      </c>
      <c r="L27" s="44">
        <v>423</v>
      </c>
      <c r="M27" s="40">
        <v>75</v>
      </c>
      <c r="N27" s="40">
        <v>213</v>
      </c>
      <c r="O27" s="44">
        <v>10732</v>
      </c>
      <c r="P27" s="44">
        <v>10572</v>
      </c>
      <c r="Q27" s="44">
        <v>22083</v>
      </c>
      <c r="R27" s="45"/>
    </row>
    <row r="28" spans="1:18" s="36" customFormat="1" ht="11.25">
      <c r="A28" s="42">
        <v>85016</v>
      </c>
      <c r="B28" s="43" t="s">
        <v>21</v>
      </c>
      <c r="C28" s="38">
        <v>1979</v>
      </c>
      <c r="D28" s="44">
        <v>358</v>
      </c>
      <c r="E28" s="44">
        <v>210</v>
      </c>
      <c r="F28" s="40">
        <v>148</v>
      </c>
      <c r="G28" s="44">
        <v>410</v>
      </c>
      <c r="H28" s="44">
        <v>139</v>
      </c>
      <c r="I28" s="44">
        <v>549</v>
      </c>
      <c r="J28" s="44">
        <v>366</v>
      </c>
      <c r="K28" s="44">
        <v>90</v>
      </c>
      <c r="L28" s="44">
        <v>456</v>
      </c>
      <c r="M28" s="40">
        <v>93</v>
      </c>
      <c r="N28" s="40">
        <v>241</v>
      </c>
      <c r="O28" s="44">
        <v>10825</v>
      </c>
      <c r="P28" s="44">
        <v>11499</v>
      </c>
      <c r="Q28" s="44">
        <v>22324</v>
      </c>
      <c r="R28" s="45"/>
    </row>
    <row r="29" spans="1:18" s="36" customFormat="1" ht="11.25">
      <c r="A29" s="42">
        <v>85016</v>
      </c>
      <c r="B29" s="43" t="s">
        <v>21</v>
      </c>
      <c r="C29" s="38">
        <v>1980</v>
      </c>
      <c r="D29" s="44">
        <v>323</v>
      </c>
      <c r="E29" s="44">
        <v>205</v>
      </c>
      <c r="F29" s="40">
        <v>118</v>
      </c>
      <c r="G29" s="44">
        <v>410</v>
      </c>
      <c r="H29" s="44">
        <v>110</v>
      </c>
      <c r="I29" s="44">
        <v>520</v>
      </c>
      <c r="J29" s="44">
        <v>376</v>
      </c>
      <c r="K29" s="44">
        <v>116</v>
      </c>
      <c r="L29" s="44">
        <v>492</v>
      </c>
      <c r="M29" s="40">
        <v>28</v>
      </c>
      <c r="N29" s="40">
        <v>146</v>
      </c>
      <c r="O29" s="44">
        <v>10865</v>
      </c>
      <c r="P29" s="44">
        <v>11605</v>
      </c>
      <c r="Q29" s="44">
        <v>22470</v>
      </c>
      <c r="R29" s="45"/>
    </row>
    <row r="30" spans="1:18" s="36" customFormat="1" ht="11.25">
      <c r="A30" s="42">
        <v>85016</v>
      </c>
      <c r="B30" s="43" t="s">
        <v>21</v>
      </c>
      <c r="C30" s="38">
        <v>1981</v>
      </c>
      <c r="D30" s="44">
        <v>383</v>
      </c>
      <c r="E30" s="44">
        <v>187</v>
      </c>
      <c r="F30" s="40">
        <v>196</v>
      </c>
      <c r="G30" s="44">
        <v>329</v>
      </c>
      <c r="H30" s="44">
        <v>127</v>
      </c>
      <c r="I30" s="44">
        <v>456</v>
      </c>
      <c r="J30" s="44">
        <v>388</v>
      </c>
      <c r="K30" s="44">
        <v>0</v>
      </c>
      <c r="L30" s="44">
        <v>388</v>
      </c>
      <c r="M30" s="40">
        <v>68</v>
      </c>
      <c r="N30" s="40">
        <v>264</v>
      </c>
      <c r="O30" s="44">
        <v>10126</v>
      </c>
      <c r="P30" s="44">
        <v>10970</v>
      </c>
      <c r="Q30" s="44">
        <v>21096</v>
      </c>
      <c r="R30" s="45"/>
    </row>
    <row r="31" spans="1:18" s="36" customFormat="1" ht="11.25">
      <c r="A31" s="42">
        <v>85016</v>
      </c>
      <c r="B31" s="43" t="s">
        <v>21</v>
      </c>
      <c r="C31" s="38">
        <v>1982</v>
      </c>
      <c r="D31" s="44">
        <v>301</v>
      </c>
      <c r="E31" s="44">
        <v>219</v>
      </c>
      <c r="F31" s="40">
        <v>82</v>
      </c>
      <c r="G31" s="44">
        <v>998</v>
      </c>
      <c r="H31" s="44">
        <v>150</v>
      </c>
      <c r="I31" s="44">
        <v>1148</v>
      </c>
      <c r="J31" s="44">
        <v>446</v>
      </c>
      <c r="K31" s="44">
        <v>16</v>
      </c>
      <c r="L31" s="44">
        <v>462</v>
      </c>
      <c r="M31" s="40">
        <v>686</v>
      </c>
      <c r="N31" s="40">
        <v>768</v>
      </c>
      <c r="O31" s="44">
        <v>10538</v>
      </c>
      <c r="P31" s="44">
        <v>11326</v>
      </c>
      <c r="Q31" s="44">
        <v>21864</v>
      </c>
      <c r="R31" s="45"/>
    </row>
    <row r="32" spans="1:18" s="36" customFormat="1" ht="11.25">
      <c r="A32" s="42">
        <v>85016</v>
      </c>
      <c r="B32" s="43" t="s">
        <v>21</v>
      </c>
      <c r="C32" s="38">
        <v>1983</v>
      </c>
      <c r="D32" s="44">
        <v>325</v>
      </c>
      <c r="E32" s="44">
        <v>210</v>
      </c>
      <c r="F32" s="40">
        <v>115</v>
      </c>
      <c r="G32" s="44">
        <v>712</v>
      </c>
      <c r="H32" s="44">
        <v>160</v>
      </c>
      <c r="I32" s="44">
        <v>872</v>
      </c>
      <c r="J32" s="44">
        <v>580</v>
      </c>
      <c r="K32" s="44">
        <v>23</v>
      </c>
      <c r="L32" s="44">
        <v>603</v>
      </c>
      <c r="M32" s="40">
        <v>269</v>
      </c>
      <c r="N32" s="40">
        <v>384</v>
      </c>
      <c r="O32" s="44">
        <v>10706</v>
      </c>
      <c r="P32" s="44">
        <v>11542</v>
      </c>
      <c r="Q32" s="44">
        <v>22248</v>
      </c>
      <c r="R32" s="45"/>
    </row>
    <row r="33" spans="1:18" s="36" customFormat="1" ht="11.25">
      <c r="A33" s="42">
        <v>85016</v>
      </c>
      <c r="B33" s="43" t="s">
        <v>21</v>
      </c>
      <c r="C33" s="38">
        <v>1984</v>
      </c>
      <c r="D33" s="44">
        <v>333</v>
      </c>
      <c r="E33" s="44">
        <v>194</v>
      </c>
      <c r="F33" s="40">
        <v>139</v>
      </c>
      <c r="G33" s="44">
        <v>530</v>
      </c>
      <c r="H33" s="44">
        <v>108</v>
      </c>
      <c r="I33" s="44">
        <v>638</v>
      </c>
      <c r="J33" s="44">
        <v>468</v>
      </c>
      <c r="K33" s="44">
        <v>75</v>
      </c>
      <c r="L33" s="44">
        <v>543</v>
      </c>
      <c r="M33" s="40">
        <v>95</v>
      </c>
      <c r="N33" s="40">
        <v>234</v>
      </c>
      <c r="O33" s="44">
        <v>10810</v>
      </c>
      <c r="P33" s="44">
        <v>11672</v>
      </c>
      <c r="Q33" s="44">
        <v>22482</v>
      </c>
      <c r="R33" s="45"/>
    </row>
    <row r="34" spans="1:18" s="36" customFormat="1" ht="11.25">
      <c r="A34" s="42">
        <v>85016</v>
      </c>
      <c r="B34" s="43" t="s">
        <v>21</v>
      </c>
      <c r="C34" s="38">
        <v>1985</v>
      </c>
      <c r="D34" s="44">
        <v>326</v>
      </c>
      <c r="E34" s="44">
        <v>216</v>
      </c>
      <c r="F34" s="40">
        <v>110</v>
      </c>
      <c r="G34" s="44">
        <v>433</v>
      </c>
      <c r="H34" s="44">
        <v>107</v>
      </c>
      <c r="I34" s="44">
        <v>540</v>
      </c>
      <c r="J34" s="44">
        <v>347</v>
      </c>
      <c r="K34" s="44">
        <v>38</v>
      </c>
      <c r="L34" s="44">
        <v>385</v>
      </c>
      <c r="M34" s="40">
        <v>155</v>
      </c>
      <c r="N34" s="40">
        <v>265</v>
      </c>
      <c r="O34" s="44">
        <v>10959</v>
      </c>
      <c r="P34" s="44">
        <v>11788</v>
      </c>
      <c r="Q34" s="44">
        <v>22747</v>
      </c>
      <c r="R34" s="45"/>
    </row>
    <row r="35" spans="1:18" s="36" customFormat="1" ht="11.25">
      <c r="A35" s="42">
        <v>85016</v>
      </c>
      <c r="B35" s="43" t="s">
        <v>21</v>
      </c>
      <c r="C35" s="38">
        <v>1986</v>
      </c>
      <c r="D35" s="44">
        <v>283</v>
      </c>
      <c r="E35" s="44">
        <v>210</v>
      </c>
      <c r="F35" s="40">
        <v>73</v>
      </c>
      <c r="G35" s="44">
        <v>395</v>
      </c>
      <c r="H35" s="44">
        <v>95</v>
      </c>
      <c r="I35" s="44">
        <v>490</v>
      </c>
      <c r="J35" s="44">
        <v>535</v>
      </c>
      <c r="K35" s="44">
        <v>48</v>
      </c>
      <c r="L35" s="44">
        <v>583</v>
      </c>
      <c r="M35" s="40">
        <v>-93</v>
      </c>
      <c r="N35" s="40">
        <v>-20</v>
      </c>
      <c r="O35" s="44">
        <v>10930</v>
      </c>
      <c r="P35" s="44">
        <v>11797</v>
      </c>
      <c r="Q35" s="44">
        <v>22727</v>
      </c>
      <c r="R35" s="45"/>
    </row>
    <row r="36" spans="1:18" s="36" customFormat="1" ht="11.25">
      <c r="A36" s="42">
        <v>85016</v>
      </c>
      <c r="B36" s="43" t="s">
        <v>21</v>
      </c>
      <c r="C36" s="38">
        <v>1987</v>
      </c>
      <c r="D36" s="44">
        <v>281</v>
      </c>
      <c r="E36" s="44">
        <v>201</v>
      </c>
      <c r="F36" s="40">
        <v>80</v>
      </c>
      <c r="G36" s="44">
        <v>33</v>
      </c>
      <c r="H36" s="44">
        <v>79</v>
      </c>
      <c r="I36" s="44">
        <v>112</v>
      </c>
      <c r="J36" s="44">
        <v>350</v>
      </c>
      <c r="K36" s="44">
        <v>37</v>
      </c>
      <c r="L36" s="44">
        <v>387</v>
      </c>
      <c r="M36" s="40">
        <v>-275</v>
      </c>
      <c r="N36" s="40">
        <v>-195</v>
      </c>
      <c r="O36" s="44">
        <v>11049</v>
      </c>
      <c r="P36" s="44">
        <v>11994</v>
      </c>
      <c r="Q36" s="44">
        <v>23043</v>
      </c>
      <c r="R36" s="45"/>
    </row>
    <row r="37" spans="1:18" s="36" customFormat="1" ht="11.25">
      <c r="A37" s="42">
        <v>85016</v>
      </c>
      <c r="B37" s="43" t="s">
        <v>21</v>
      </c>
      <c r="C37" s="38">
        <v>1988</v>
      </c>
      <c r="D37" s="44">
        <v>326</v>
      </c>
      <c r="E37" s="44">
        <v>207</v>
      </c>
      <c r="F37" s="40">
        <v>119</v>
      </c>
      <c r="G37" s="44">
        <v>700</v>
      </c>
      <c r="H37" s="44">
        <v>45</v>
      </c>
      <c r="I37" s="44">
        <v>745</v>
      </c>
      <c r="J37" s="44">
        <v>457</v>
      </c>
      <c r="K37" s="44">
        <v>26</v>
      </c>
      <c r="L37" s="44">
        <v>483</v>
      </c>
      <c r="M37" s="40">
        <v>262</v>
      </c>
      <c r="N37" s="40">
        <v>381</v>
      </c>
      <c r="O37" s="44">
        <v>11241</v>
      </c>
      <c r="P37" s="44">
        <v>12183</v>
      </c>
      <c r="Q37" s="44">
        <v>23424</v>
      </c>
      <c r="R37" s="45"/>
    </row>
    <row r="38" spans="1:18" s="36" customFormat="1" ht="11.25">
      <c r="A38" s="42">
        <v>85016</v>
      </c>
      <c r="B38" s="43" t="s">
        <v>21</v>
      </c>
      <c r="C38" s="38">
        <v>1989</v>
      </c>
      <c r="D38" s="44">
        <v>324</v>
      </c>
      <c r="E38" s="44">
        <v>195</v>
      </c>
      <c r="F38" s="40">
        <v>129</v>
      </c>
      <c r="G38" s="44">
        <v>327</v>
      </c>
      <c r="H38" s="44">
        <v>57</v>
      </c>
      <c r="I38" s="44">
        <v>384</v>
      </c>
      <c r="J38" s="44">
        <v>397</v>
      </c>
      <c r="K38" s="44">
        <v>44</v>
      </c>
      <c r="L38" s="44">
        <v>441</v>
      </c>
      <c r="M38" s="40">
        <v>-57</v>
      </c>
      <c r="N38" s="40">
        <v>72</v>
      </c>
      <c r="O38" s="44">
        <v>11268</v>
      </c>
      <c r="P38" s="44">
        <v>12228</v>
      </c>
      <c r="Q38" s="44">
        <v>23496</v>
      </c>
      <c r="R38" s="45"/>
    </row>
    <row r="39" spans="1:18" s="36" customFormat="1" ht="11.25">
      <c r="A39" s="42">
        <v>85016</v>
      </c>
      <c r="B39" s="43" t="s">
        <v>21</v>
      </c>
      <c r="C39" s="38">
        <v>1990</v>
      </c>
      <c r="D39" s="44">
        <v>337</v>
      </c>
      <c r="E39" s="44">
        <v>199</v>
      </c>
      <c r="F39" s="40">
        <v>138</v>
      </c>
      <c r="G39" s="44">
        <v>339</v>
      </c>
      <c r="H39" s="44">
        <v>50</v>
      </c>
      <c r="I39" s="44">
        <v>389</v>
      </c>
      <c r="J39" s="44">
        <v>346</v>
      </c>
      <c r="K39" s="44">
        <v>72</v>
      </c>
      <c r="L39" s="44">
        <v>418</v>
      </c>
      <c r="M39" s="40">
        <v>-29</v>
      </c>
      <c r="N39" s="40">
        <v>109</v>
      </c>
      <c r="O39" s="44">
        <v>11307</v>
      </c>
      <c r="P39" s="44">
        <v>12298</v>
      </c>
      <c r="Q39" s="44">
        <v>23605</v>
      </c>
      <c r="R39" s="45"/>
    </row>
    <row r="40" spans="1:18" s="36" customFormat="1" ht="11.25">
      <c r="A40" s="42">
        <v>85016</v>
      </c>
      <c r="B40" s="43" t="s">
        <v>21</v>
      </c>
      <c r="C40" s="38">
        <v>1991</v>
      </c>
      <c r="D40" s="44">
        <v>313</v>
      </c>
      <c r="E40" s="44">
        <v>206</v>
      </c>
      <c r="F40" s="40">
        <v>107</v>
      </c>
      <c r="G40" s="44">
        <v>256</v>
      </c>
      <c r="H40" s="44">
        <v>34</v>
      </c>
      <c r="I40" s="44">
        <v>290</v>
      </c>
      <c r="J40" s="44">
        <v>398</v>
      </c>
      <c r="K40" s="44">
        <v>25</v>
      </c>
      <c r="L40" s="44">
        <v>423</v>
      </c>
      <c r="M40" s="40">
        <v>-133</v>
      </c>
      <c r="N40" s="40">
        <v>-26</v>
      </c>
      <c r="O40" s="44">
        <v>10740</v>
      </c>
      <c r="P40" s="44">
        <v>11735</v>
      </c>
      <c r="Q40" s="44">
        <v>22475</v>
      </c>
      <c r="R40" s="45"/>
    </row>
    <row r="41" spans="1:18" s="36" customFormat="1" ht="11.25">
      <c r="A41" s="42">
        <v>85016</v>
      </c>
      <c r="B41" s="43" t="s">
        <v>21</v>
      </c>
      <c r="C41" s="38">
        <v>1992</v>
      </c>
      <c r="D41" s="44">
        <v>380</v>
      </c>
      <c r="E41" s="44">
        <v>211</v>
      </c>
      <c r="F41" s="40">
        <v>169</v>
      </c>
      <c r="G41" s="44">
        <v>341</v>
      </c>
      <c r="H41" s="44">
        <v>21</v>
      </c>
      <c r="I41" s="44">
        <v>362</v>
      </c>
      <c r="J41" s="44">
        <v>352</v>
      </c>
      <c r="K41" s="44">
        <v>59</v>
      </c>
      <c r="L41" s="44">
        <v>411</v>
      </c>
      <c r="M41" s="40">
        <v>-49</v>
      </c>
      <c r="N41" s="40">
        <v>120</v>
      </c>
      <c r="O41" s="44">
        <v>10798</v>
      </c>
      <c r="P41" s="44">
        <v>11797</v>
      </c>
      <c r="Q41" s="44">
        <v>22595</v>
      </c>
      <c r="R41" s="45"/>
    </row>
    <row r="42" spans="1:18" s="36" customFormat="1" ht="11.25">
      <c r="A42" s="42">
        <v>85016</v>
      </c>
      <c r="B42" s="43" t="s">
        <v>21</v>
      </c>
      <c r="C42" s="38">
        <v>1993</v>
      </c>
      <c r="D42" s="44">
        <v>329</v>
      </c>
      <c r="E42" s="44">
        <v>241</v>
      </c>
      <c r="F42" s="40">
        <v>88</v>
      </c>
      <c r="G42" s="44">
        <v>1538</v>
      </c>
      <c r="H42" s="44">
        <v>36</v>
      </c>
      <c r="I42" s="44">
        <v>1574</v>
      </c>
      <c r="J42" s="44">
        <v>443</v>
      </c>
      <c r="K42" s="44">
        <v>18</v>
      </c>
      <c r="L42" s="44">
        <v>461</v>
      </c>
      <c r="M42" s="40">
        <v>1113</v>
      </c>
      <c r="N42" s="40">
        <v>1201</v>
      </c>
      <c r="O42" s="44">
        <v>11405</v>
      </c>
      <c r="P42" s="44">
        <v>12391</v>
      </c>
      <c r="Q42" s="44">
        <v>23796</v>
      </c>
      <c r="R42" s="45"/>
    </row>
    <row r="43" spans="1:18" s="36" customFormat="1" ht="11.25">
      <c r="A43" s="42">
        <v>85016</v>
      </c>
      <c r="B43" s="43" t="s">
        <v>21</v>
      </c>
      <c r="C43" s="38">
        <v>1994</v>
      </c>
      <c r="D43" s="44">
        <v>304</v>
      </c>
      <c r="E43" s="44">
        <v>232</v>
      </c>
      <c r="F43" s="40">
        <v>72</v>
      </c>
      <c r="G43" s="44">
        <v>240</v>
      </c>
      <c r="H43" s="44">
        <v>27</v>
      </c>
      <c r="I43" s="44">
        <v>267</v>
      </c>
      <c r="J43" s="44">
        <v>342</v>
      </c>
      <c r="K43" s="44">
        <v>13</v>
      </c>
      <c r="L43" s="44">
        <v>355</v>
      </c>
      <c r="M43" s="40">
        <v>-88</v>
      </c>
      <c r="N43" s="40">
        <v>-16</v>
      </c>
      <c r="O43" s="44">
        <v>11392</v>
      </c>
      <c r="P43" s="44">
        <v>12388</v>
      </c>
      <c r="Q43" s="44">
        <v>23780</v>
      </c>
      <c r="R43" s="45"/>
    </row>
    <row r="44" spans="1:18" s="36" customFormat="1" ht="11.25">
      <c r="A44" s="42">
        <v>85016</v>
      </c>
      <c r="B44" s="43" t="s">
        <v>21</v>
      </c>
      <c r="C44" s="38">
        <v>1995</v>
      </c>
      <c r="D44" s="44">
        <v>273</v>
      </c>
      <c r="E44" s="44">
        <v>231</v>
      </c>
      <c r="F44" s="40">
        <v>42</v>
      </c>
      <c r="G44" s="44">
        <v>260</v>
      </c>
      <c r="H44" s="44">
        <v>28</v>
      </c>
      <c r="I44" s="44">
        <v>288</v>
      </c>
      <c r="J44" s="44">
        <v>360</v>
      </c>
      <c r="K44" s="44">
        <v>32</v>
      </c>
      <c r="L44" s="44">
        <v>392</v>
      </c>
      <c r="M44" s="40">
        <v>-104</v>
      </c>
      <c r="N44" s="40">
        <v>-62</v>
      </c>
      <c r="O44" s="44">
        <v>11381</v>
      </c>
      <c r="P44" s="44">
        <v>12337</v>
      </c>
      <c r="Q44" s="44">
        <v>23718</v>
      </c>
      <c r="R44" s="45"/>
    </row>
    <row r="45" spans="1:18" s="36" customFormat="1" ht="11.25">
      <c r="A45" s="42">
        <v>85016</v>
      </c>
      <c r="B45" s="43" t="s">
        <v>21</v>
      </c>
      <c r="C45" s="38">
        <v>1996</v>
      </c>
      <c r="D45" s="44">
        <v>239</v>
      </c>
      <c r="E45" s="44">
        <v>219</v>
      </c>
      <c r="F45" s="40">
        <v>20</v>
      </c>
      <c r="G45" s="44">
        <v>289</v>
      </c>
      <c r="H45" s="44">
        <v>30</v>
      </c>
      <c r="I45" s="44">
        <v>319</v>
      </c>
      <c r="J45" s="44">
        <v>384</v>
      </c>
      <c r="K45" s="44">
        <v>11</v>
      </c>
      <c r="L45" s="44">
        <v>395</v>
      </c>
      <c r="M45" s="40">
        <v>-76</v>
      </c>
      <c r="N45" s="40">
        <v>-56</v>
      </c>
      <c r="O45" s="44">
        <v>11368</v>
      </c>
      <c r="P45" s="44">
        <v>12294</v>
      </c>
      <c r="Q45" s="44">
        <v>23662</v>
      </c>
      <c r="R45" s="45"/>
    </row>
    <row r="46" spans="1:18" s="36" customFormat="1" ht="11.25">
      <c r="A46" s="42">
        <v>85016</v>
      </c>
      <c r="B46" s="43" t="s">
        <v>21</v>
      </c>
      <c r="C46" s="38">
        <v>1997</v>
      </c>
      <c r="D46" s="44">
        <v>283</v>
      </c>
      <c r="E46" s="44">
        <v>213</v>
      </c>
      <c r="F46" s="40">
        <v>70</v>
      </c>
      <c r="G46" s="44">
        <v>253</v>
      </c>
      <c r="H46" s="44">
        <v>27</v>
      </c>
      <c r="I46" s="44">
        <v>280</v>
      </c>
      <c r="J46" s="44">
        <v>305</v>
      </c>
      <c r="K46" s="44">
        <v>15</v>
      </c>
      <c r="L46" s="44">
        <v>320</v>
      </c>
      <c r="M46" s="40">
        <v>-40</v>
      </c>
      <c r="N46" s="40">
        <v>30</v>
      </c>
      <c r="O46" s="44">
        <v>11386</v>
      </c>
      <c r="P46" s="44">
        <v>12306</v>
      </c>
      <c r="Q46" s="44">
        <v>23692</v>
      </c>
      <c r="R46" s="45"/>
    </row>
    <row r="47" spans="1:18" s="36" customFormat="1" ht="11.25">
      <c r="A47" s="42">
        <v>85016</v>
      </c>
      <c r="B47" s="43" t="s">
        <v>21</v>
      </c>
      <c r="C47" s="38">
        <v>1998</v>
      </c>
      <c r="D47" s="44">
        <v>278</v>
      </c>
      <c r="E47" s="44">
        <v>203</v>
      </c>
      <c r="F47" s="40">
        <v>75</v>
      </c>
      <c r="G47" s="44">
        <v>252</v>
      </c>
      <c r="H47" s="44">
        <v>33</v>
      </c>
      <c r="I47" s="44">
        <v>285</v>
      </c>
      <c r="J47" s="44">
        <v>391</v>
      </c>
      <c r="K47" s="44">
        <v>26</v>
      </c>
      <c r="L47" s="44">
        <v>417</v>
      </c>
      <c r="M47" s="40">
        <v>-132</v>
      </c>
      <c r="N47" s="40">
        <v>-57</v>
      </c>
      <c r="O47" s="44">
        <v>11375</v>
      </c>
      <c r="P47" s="44">
        <v>12260</v>
      </c>
      <c r="Q47" s="44">
        <v>23635</v>
      </c>
      <c r="R47" s="45"/>
    </row>
    <row r="48" spans="1:18" s="36" customFormat="1" ht="11.25">
      <c r="A48" s="42">
        <v>85016</v>
      </c>
      <c r="B48" s="43" t="s">
        <v>21</v>
      </c>
      <c r="C48" s="38">
        <v>1999</v>
      </c>
      <c r="D48" s="44">
        <v>258</v>
      </c>
      <c r="E48" s="44">
        <v>223</v>
      </c>
      <c r="F48" s="40">
        <v>35</v>
      </c>
      <c r="G48" s="44">
        <v>202</v>
      </c>
      <c r="H48" s="44">
        <v>18</v>
      </c>
      <c r="I48" s="44">
        <v>220</v>
      </c>
      <c r="J48" s="44">
        <v>372</v>
      </c>
      <c r="K48" s="44">
        <v>31</v>
      </c>
      <c r="L48" s="44">
        <v>403</v>
      </c>
      <c r="M48" s="40">
        <v>-183</v>
      </c>
      <c r="N48" s="40">
        <v>-148</v>
      </c>
      <c r="O48" s="44">
        <v>11298</v>
      </c>
      <c r="P48" s="44">
        <v>12189</v>
      </c>
      <c r="Q48" s="44">
        <v>23487</v>
      </c>
      <c r="R48" s="45"/>
    </row>
    <row r="49" spans="1:18" s="36" customFormat="1" ht="11.25">
      <c r="A49" s="42">
        <v>85016</v>
      </c>
      <c r="B49" s="43" t="s">
        <v>21</v>
      </c>
      <c r="C49" s="38">
        <v>2000</v>
      </c>
      <c r="D49" s="44">
        <v>253</v>
      </c>
      <c r="E49" s="44">
        <v>245</v>
      </c>
      <c r="F49" s="40">
        <v>8</v>
      </c>
      <c r="G49" s="44">
        <v>276</v>
      </c>
      <c r="H49" s="44">
        <v>33</v>
      </c>
      <c r="I49" s="44">
        <v>309</v>
      </c>
      <c r="J49" s="44">
        <v>300</v>
      </c>
      <c r="K49" s="44">
        <v>21</v>
      </c>
      <c r="L49" s="44">
        <v>321</v>
      </c>
      <c r="M49" s="40">
        <v>-12</v>
      </c>
      <c r="N49" s="40">
        <v>-4</v>
      </c>
      <c r="O49" s="44">
        <v>11311</v>
      </c>
      <c r="P49" s="44">
        <v>12172</v>
      </c>
      <c r="Q49" s="44">
        <v>23483</v>
      </c>
      <c r="R49" s="45"/>
    </row>
    <row r="50" spans="1:21" s="36" customFormat="1" ht="12.75">
      <c r="A50" s="42">
        <v>85016</v>
      </c>
      <c r="B50" s="43" t="s">
        <v>21</v>
      </c>
      <c r="C50" s="38">
        <v>2001</v>
      </c>
      <c r="D50" s="44">
        <v>261</v>
      </c>
      <c r="E50" s="44">
        <v>180</v>
      </c>
      <c r="F50" s="40">
        <v>81</v>
      </c>
      <c r="G50" s="44">
        <v>264</v>
      </c>
      <c r="H50" s="44">
        <v>51</v>
      </c>
      <c r="I50" s="44">
        <v>315</v>
      </c>
      <c r="J50" s="44">
        <v>270</v>
      </c>
      <c r="K50" s="44">
        <v>38</v>
      </c>
      <c r="L50" s="44">
        <v>308</v>
      </c>
      <c r="M50" s="40">
        <v>7</v>
      </c>
      <c r="N50" s="40">
        <v>88</v>
      </c>
      <c r="O50" s="44">
        <v>11195</v>
      </c>
      <c r="P50" s="44">
        <v>11964</v>
      </c>
      <c r="Q50" s="44">
        <v>23159</v>
      </c>
      <c r="R50" s="45"/>
      <c r="S50"/>
      <c r="T50"/>
      <c r="U50" s="45"/>
    </row>
    <row r="51" spans="1:21" s="36" customFormat="1" ht="12.75">
      <c r="A51" s="42">
        <v>85016</v>
      </c>
      <c r="B51" s="43" t="s">
        <v>21</v>
      </c>
      <c r="C51" s="38">
        <v>2002</v>
      </c>
      <c r="D51" s="44">
        <v>232</v>
      </c>
      <c r="E51" s="44">
        <v>226</v>
      </c>
      <c r="F51" s="40">
        <v>6</v>
      </c>
      <c r="G51" s="44">
        <v>253</v>
      </c>
      <c r="H51" s="44">
        <v>25</v>
      </c>
      <c r="I51" s="44">
        <v>278</v>
      </c>
      <c r="J51" s="44">
        <v>312</v>
      </c>
      <c r="K51" s="44">
        <v>11</v>
      </c>
      <c r="L51" s="44">
        <v>323</v>
      </c>
      <c r="M51" s="40">
        <f>+I51-L51</f>
        <v>-45</v>
      </c>
      <c r="N51" s="40">
        <f>+F51+M51</f>
        <v>-39</v>
      </c>
      <c r="O51" s="44">
        <v>11176</v>
      </c>
      <c r="P51" s="44">
        <v>11944</v>
      </c>
      <c r="Q51" s="44">
        <v>23120</v>
      </c>
      <c r="R51" s="45"/>
      <c r="S51"/>
      <c r="T51"/>
      <c r="U51" s="45"/>
    </row>
    <row r="52" spans="1:18" s="36" customFormat="1" ht="11.25">
      <c r="A52" s="42">
        <v>85016</v>
      </c>
      <c r="B52" s="43" t="s">
        <v>22</v>
      </c>
      <c r="C52" s="38">
        <v>2003</v>
      </c>
      <c r="D52" s="44">
        <v>232</v>
      </c>
      <c r="E52" s="44">
        <v>267</v>
      </c>
      <c r="F52" s="40">
        <v>-35</v>
      </c>
      <c r="G52" s="44">
        <v>272</v>
      </c>
      <c r="H52" s="44">
        <v>52</v>
      </c>
      <c r="I52" s="44">
        <v>324</v>
      </c>
      <c r="J52" s="44">
        <v>264</v>
      </c>
      <c r="K52" s="44">
        <v>15</v>
      </c>
      <c r="L52" s="44">
        <v>279</v>
      </c>
      <c r="M52" s="40">
        <v>45</v>
      </c>
      <c r="N52" s="40">
        <v>10</v>
      </c>
      <c r="O52" s="44">
        <v>11154</v>
      </c>
      <c r="P52" s="44">
        <v>11976</v>
      </c>
      <c r="Q52" s="44">
        <v>23130</v>
      </c>
      <c r="R52" s="45"/>
    </row>
    <row r="53" spans="1:17" s="36" customFormat="1" ht="11.25">
      <c r="A53" s="42">
        <v>85016</v>
      </c>
      <c r="B53" s="43" t="s">
        <v>22</v>
      </c>
      <c r="C53" s="38">
        <v>2004</v>
      </c>
      <c r="D53" s="44">
        <v>276</v>
      </c>
      <c r="E53" s="44">
        <v>234</v>
      </c>
      <c r="F53" s="40">
        <v>42</v>
      </c>
      <c r="G53" s="44">
        <v>283</v>
      </c>
      <c r="H53" s="44">
        <v>39</v>
      </c>
      <c r="I53" s="44">
        <v>322</v>
      </c>
      <c r="J53" s="44">
        <v>302</v>
      </c>
      <c r="K53" s="44">
        <v>10</v>
      </c>
      <c r="L53" s="44">
        <v>312</v>
      </c>
      <c r="M53" s="40">
        <v>10</v>
      </c>
      <c r="N53" s="40">
        <v>52</v>
      </c>
      <c r="O53" s="44">
        <v>11207</v>
      </c>
      <c r="P53" s="44">
        <v>34389</v>
      </c>
      <c r="Q53" s="44">
        <v>23182</v>
      </c>
    </row>
    <row r="54" spans="1:17" s="36" customFormat="1" ht="11.25">
      <c r="A54" s="42">
        <v>85016</v>
      </c>
      <c r="B54" s="43" t="s">
        <v>22</v>
      </c>
      <c r="C54" s="38">
        <v>2005</v>
      </c>
      <c r="D54" s="40">
        <v>231</v>
      </c>
      <c r="E54" s="40">
        <v>228</v>
      </c>
      <c r="F54" s="40">
        <v>3</v>
      </c>
      <c r="G54" s="40">
        <v>216</v>
      </c>
      <c r="H54" s="40">
        <v>42</v>
      </c>
      <c r="I54" s="40">
        <v>258</v>
      </c>
      <c r="J54" s="40">
        <v>274</v>
      </c>
      <c r="K54" s="40">
        <v>20</v>
      </c>
      <c r="L54" s="40">
        <v>294</v>
      </c>
      <c r="M54" s="40">
        <v>-36</v>
      </c>
      <c r="N54" s="40">
        <v>-33</v>
      </c>
      <c r="O54" s="40">
        <v>11188</v>
      </c>
      <c r="P54" s="40">
        <v>11961</v>
      </c>
      <c r="Q54" s="40">
        <v>23149</v>
      </c>
    </row>
    <row r="55" spans="1:17" s="47" customFormat="1" ht="11.25">
      <c r="A55" s="42"/>
      <c r="B55" s="46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s="36" customFormat="1" ht="11.25">
      <c r="A56" s="48"/>
      <c r="B56" s="48"/>
      <c r="C56" s="49" t="s">
        <v>23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s="36" customFormat="1" ht="11.25">
      <c r="B57" s="43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2:17" s="36" customFormat="1" ht="11.25">
      <c r="B58" s="43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s="36" customFormat="1" ht="11.25">
      <c r="B59" s="43"/>
      <c r="C59" s="3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2:17" s="36" customFormat="1" ht="11.25">
      <c r="B60" s="43"/>
      <c r="C60" s="3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s="36" customFormat="1" ht="11.25">
      <c r="B61" s="43"/>
      <c r="C61" s="3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s="36" customFormat="1" ht="11.25">
      <c r="B62" s="43"/>
      <c r="C62" s="3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s="36" customFormat="1" ht="11.25">
      <c r="B63" s="43"/>
      <c r="C63" s="3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3:17" s="1" customFormat="1" ht="23.25" customHeight="1">
      <c r="C64" s="2" t="s">
        <v>0</v>
      </c>
      <c r="D64" s="2"/>
      <c r="E64" s="2"/>
      <c r="F64" s="2"/>
      <c r="G64" s="2"/>
      <c r="H64" s="2"/>
      <c r="I64" s="3" t="str">
        <f>+I1</f>
        <v>San Cataldo</v>
      </c>
      <c r="J64" s="4"/>
      <c r="K64" s="4"/>
      <c r="L64" s="4"/>
      <c r="M64" s="4"/>
      <c r="N64" s="4"/>
      <c r="O64" s="4"/>
      <c r="P64" s="4"/>
      <c r="Q64" s="4"/>
    </row>
    <row r="65" spans="2:17" s="36" customFormat="1" ht="11.25">
      <c r="B65" s="43"/>
      <c r="C65" s="38"/>
      <c r="D65" s="52" t="s">
        <v>24</v>
      </c>
      <c r="E65" s="52"/>
      <c r="F65" s="52"/>
      <c r="G65" s="52"/>
      <c r="H65" s="52"/>
      <c r="I65" s="52"/>
      <c r="J65" s="52"/>
      <c r="K65" s="40"/>
      <c r="L65" s="40"/>
      <c r="M65" s="40"/>
      <c r="N65" s="40"/>
      <c r="O65" s="40"/>
      <c r="P65" s="40"/>
      <c r="Q65" s="40"/>
    </row>
    <row r="66" spans="3:15" s="16" customFormat="1" ht="11.25">
      <c r="C66" s="9" t="s">
        <v>25</v>
      </c>
      <c r="D66" s="10" t="s">
        <v>4</v>
      </c>
      <c r="E66" s="11"/>
      <c r="F66" s="12"/>
      <c r="G66" s="10" t="s">
        <v>5</v>
      </c>
      <c r="H66" s="11"/>
      <c r="I66" s="11"/>
      <c r="J66" s="11"/>
      <c r="K66" s="11"/>
      <c r="L66" s="11"/>
      <c r="M66" s="12"/>
      <c r="N66" s="13" t="s">
        <v>6</v>
      </c>
      <c r="O66" s="53" t="s">
        <v>7</v>
      </c>
    </row>
    <row r="67" spans="3:15" s="16" customFormat="1" ht="11.25">
      <c r="C67" s="19"/>
      <c r="D67" s="20"/>
      <c r="E67" s="21"/>
      <c r="F67" s="22"/>
      <c r="G67" s="20"/>
      <c r="H67" s="21"/>
      <c r="I67" s="21"/>
      <c r="J67" s="21"/>
      <c r="K67" s="21"/>
      <c r="L67" s="21"/>
      <c r="M67" s="22"/>
      <c r="N67" s="23"/>
      <c r="O67" s="54"/>
    </row>
    <row r="68" spans="3:15" s="16" customFormat="1" ht="33.75">
      <c r="C68" s="28"/>
      <c r="D68" s="29" t="s">
        <v>8</v>
      </c>
      <c r="E68" s="29" t="s">
        <v>9</v>
      </c>
      <c r="F68" s="30" t="s">
        <v>10</v>
      </c>
      <c r="G68" s="31" t="s">
        <v>11</v>
      </c>
      <c r="H68" s="31" t="s">
        <v>12</v>
      </c>
      <c r="I68" s="32" t="s">
        <v>13</v>
      </c>
      <c r="J68" s="31" t="s">
        <v>14</v>
      </c>
      <c r="K68" s="31" t="s">
        <v>15</v>
      </c>
      <c r="L68" s="32" t="s">
        <v>16</v>
      </c>
      <c r="M68" s="30" t="s">
        <v>17</v>
      </c>
      <c r="N68" s="33"/>
      <c r="O68" s="55"/>
    </row>
    <row r="69" spans="2:17" s="36" customFormat="1" ht="11.25">
      <c r="B69" s="43"/>
      <c r="C69" s="3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2:16" s="36" customFormat="1" ht="11.25">
      <c r="B70" s="43"/>
      <c r="C70" s="56" t="s">
        <v>26</v>
      </c>
      <c r="D70" s="45">
        <f aca="true" t="shared" si="0" ref="D70:N70">SUM(D7:D11)/5</f>
        <v>548.1</v>
      </c>
      <c r="E70" s="45">
        <f t="shared" si="0"/>
        <v>205.1</v>
      </c>
      <c r="F70" s="45">
        <f t="shared" si="0"/>
        <v>343</v>
      </c>
      <c r="G70" s="45">
        <f t="shared" si="0"/>
        <v>472.9</v>
      </c>
      <c r="H70" s="45">
        <f t="shared" si="0"/>
        <v>46.4</v>
      </c>
      <c r="I70" s="45">
        <f t="shared" si="0"/>
        <v>519.3</v>
      </c>
      <c r="J70" s="45">
        <f t="shared" si="0"/>
        <v>649.3</v>
      </c>
      <c r="K70" s="45">
        <f t="shared" si="0"/>
        <v>106.3</v>
      </c>
      <c r="L70" s="45">
        <f t="shared" si="0"/>
        <v>755.6</v>
      </c>
      <c r="M70" s="45">
        <f t="shared" si="0"/>
        <v>-236.3</v>
      </c>
      <c r="N70" s="45">
        <f t="shared" si="0"/>
        <v>106.7</v>
      </c>
      <c r="O70" s="45">
        <f>SUM(Q7:Q11)/5</f>
        <v>24176</v>
      </c>
      <c r="P70" s="45"/>
    </row>
    <row r="71" spans="2:16" s="36" customFormat="1" ht="11.25">
      <c r="B71" s="43"/>
      <c r="C71" s="56" t="s">
        <v>27</v>
      </c>
      <c r="D71" s="45">
        <f aca="true" t="shared" si="1" ref="D71:N71">SUM(D12:D16)/5</f>
        <v>493.2</v>
      </c>
      <c r="E71" s="45">
        <f t="shared" si="1"/>
        <v>195.8</v>
      </c>
      <c r="F71" s="45">
        <f t="shared" si="1"/>
        <v>297.4</v>
      </c>
      <c r="G71" s="45">
        <f t="shared" si="1"/>
        <v>661.8</v>
      </c>
      <c r="H71" s="45">
        <f t="shared" si="1"/>
        <v>107</v>
      </c>
      <c r="I71" s="45">
        <f t="shared" si="1"/>
        <v>768.8</v>
      </c>
      <c r="J71" s="45">
        <f t="shared" si="1"/>
        <v>723.8</v>
      </c>
      <c r="K71" s="45">
        <f t="shared" si="1"/>
        <v>316.4</v>
      </c>
      <c r="L71" s="45">
        <f t="shared" si="1"/>
        <v>1040.2</v>
      </c>
      <c r="M71" s="45">
        <f t="shared" si="1"/>
        <v>-271.4</v>
      </c>
      <c r="N71" s="45">
        <f t="shared" si="1"/>
        <v>26</v>
      </c>
      <c r="O71" s="45">
        <f>SUM(Q12:Q16)/5</f>
        <v>22726.4</v>
      </c>
      <c r="P71" s="45"/>
    </row>
    <row r="72" spans="2:16" s="36" customFormat="1" ht="11.25">
      <c r="B72" s="43"/>
      <c r="C72" s="56" t="s">
        <v>28</v>
      </c>
      <c r="D72" s="45">
        <f aca="true" t="shared" si="2" ref="D72:N72">SUM(D17:D21)/5</f>
        <v>406.4</v>
      </c>
      <c r="E72" s="45">
        <f t="shared" si="2"/>
        <v>188.6</v>
      </c>
      <c r="F72" s="45">
        <f t="shared" si="2"/>
        <v>217.8</v>
      </c>
      <c r="G72" s="45">
        <f t="shared" si="2"/>
        <v>522.2</v>
      </c>
      <c r="H72" s="45">
        <f t="shared" si="2"/>
        <v>137.4</v>
      </c>
      <c r="I72" s="45">
        <f t="shared" si="2"/>
        <v>659.6</v>
      </c>
      <c r="J72" s="45">
        <f t="shared" si="2"/>
        <v>695.2</v>
      </c>
      <c r="K72" s="45">
        <f t="shared" si="2"/>
        <v>190.4</v>
      </c>
      <c r="L72" s="45">
        <f t="shared" si="2"/>
        <v>885.6</v>
      </c>
      <c r="M72" s="45">
        <f t="shared" si="2"/>
        <v>-226</v>
      </c>
      <c r="N72" s="45">
        <f t="shared" si="2"/>
        <v>-8.2</v>
      </c>
      <c r="O72" s="45">
        <f>SUM(Q17:Q21)/5</f>
        <v>21544.4</v>
      </c>
      <c r="P72" s="45"/>
    </row>
    <row r="73" spans="2:16" s="36" customFormat="1" ht="11.25">
      <c r="B73" s="43"/>
      <c r="C73" s="38" t="s">
        <v>29</v>
      </c>
      <c r="D73" s="45">
        <f aca="true" t="shared" si="3" ref="D73:N73">SUM(D22:D26)/5</f>
        <v>340.6</v>
      </c>
      <c r="E73" s="45">
        <f t="shared" si="3"/>
        <v>203</v>
      </c>
      <c r="F73" s="45">
        <f t="shared" si="3"/>
        <v>137.6</v>
      </c>
      <c r="G73" s="45">
        <f t="shared" si="3"/>
        <v>428.8</v>
      </c>
      <c r="H73" s="45">
        <f t="shared" si="3"/>
        <v>139.8</v>
      </c>
      <c r="I73" s="45">
        <f t="shared" si="3"/>
        <v>568.6</v>
      </c>
      <c r="J73" s="45">
        <f t="shared" si="3"/>
        <v>462</v>
      </c>
      <c r="K73" s="45">
        <f t="shared" si="3"/>
        <v>64.6</v>
      </c>
      <c r="L73" s="45">
        <f t="shared" si="3"/>
        <v>526.6</v>
      </c>
      <c r="M73" s="45">
        <f t="shared" si="3"/>
        <v>42</v>
      </c>
      <c r="N73" s="45">
        <f t="shared" si="3"/>
        <v>179.6</v>
      </c>
      <c r="O73" s="45">
        <f>SUM(Q22:Q26)/5</f>
        <v>21469</v>
      </c>
      <c r="P73" s="45"/>
    </row>
    <row r="74" spans="2:16" s="36" customFormat="1" ht="11.25">
      <c r="B74" s="43"/>
      <c r="C74" s="38" t="s">
        <v>30</v>
      </c>
      <c r="D74" s="45">
        <f aca="true" t="shared" si="4" ref="D74:N74">SUM(D27:D31)/5</f>
        <v>342.8</v>
      </c>
      <c r="E74" s="45">
        <f t="shared" si="4"/>
        <v>206.4</v>
      </c>
      <c r="F74" s="45">
        <f t="shared" si="4"/>
        <v>136.4</v>
      </c>
      <c r="G74" s="45">
        <f t="shared" si="4"/>
        <v>504.2</v>
      </c>
      <c r="H74" s="45">
        <f t="shared" si="4"/>
        <v>130</v>
      </c>
      <c r="I74" s="45">
        <f t="shared" si="4"/>
        <v>634.2</v>
      </c>
      <c r="J74" s="45">
        <f t="shared" si="4"/>
        <v>387</v>
      </c>
      <c r="K74" s="45">
        <f t="shared" si="4"/>
        <v>57.2</v>
      </c>
      <c r="L74" s="45">
        <f t="shared" si="4"/>
        <v>444.2</v>
      </c>
      <c r="M74" s="45">
        <f t="shared" si="4"/>
        <v>190</v>
      </c>
      <c r="N74" s="45">
        <f t="shared" si="4"/>
        <v>326.4</v>
      </c>
      <c r="O74" s="45">
        <f>SUM(Q27:Q31)/5</f>
        <v>21967.4</v>
      </c>
      <c r="P74" s="45"/>
    </row>
    <row r="75" spans="2:16" s="36" customFormat="1" ht="11.25">
      <c r="B75" s="43"/>
      <c r="C75" s="38" t="s">
        <v>31</v>
      </c>
      <c r="D75" s="45">
        <f aca="true" t="shared" si="5" ref="D75:N75">SUM(D32:D36)/5</f>
        <v>309.6</v>
      </c>
      <c r="E75" s="45">
        <f t="shared" si="5"/>
        <v>206.2</v>
      </c>
      <c r="F75" s="45">
        <f t="shared" si="5"/>
        <v>103.4</v>
      </c>
      <c r="G75" s="45">
        <f t="shared" si="5"/>
        <v>420.6</v>
      </c>
      <c r="H75" s="45">
        <f t="shared" si="5"/>
        <v>109.8</v>
      </c>
      <c r="I75" s="45">
        <f t="shared" si="5"/>
        <v>530.4</v>
      </c>
      <c r="J75" s="45">
        <f t="shared" si="5"/>
        <v>456</v>
      </c>
      <c r="K75" s="45">
        <f t="shared" si="5"/>
        <v>44.2</v>
      </c>
      <c r="L75" s="45">
        <f t="shared" si="5"/>
        <v>500.2</v>
      </c>
      <c r="M75" s="45">
        <f t="shared" si="5"/>
        <v>30.2</v>
      </c>
      <c r="N75" s="45">
        <f t="shared" si="5"/>
        <v>133.6</v>
      </c>
      <c r="O75" s="45">
        <f>SUM(Q32:Q36)/5</f>
        <v>22649.4</v>
      </c>
      <c r="P75" s="45"/>
    </row>
    <row r="76" spans="2:16" s="36" customFormat="1" ht="11.25">
      <c r="B76" s="43"/>
      <c r="C76" s="38" t="s">
        <v>32</v>
      </c>
      <c r="D76" s="45">
        <f aca="true" t="shared" si="6" ref="D76:N76">SUM(D37:D41)/5</f>
        <v>336</v>
      </c>
      <c r="E76" s="45">
        <f t="shared" si="6"/>
        <v>203.6</v>
      </c>
      <c r="F76" s="45">
        <f t="shared" si="6"/>
        <v>132.4</v>
      </c>
      <c r="G76" s="45">
        <f t="shared" si="6"/>
        <v>392.6</v>
      </c>
      <c r="H76" s="45">
        <f t="shared" si="6"/>
        <v>41.4</v>
      </c>
      <c r="I76" s="45">
        <f t="shared" si="6"/>
        <v>434</v>
      </c>
      <c r="J76" s="45">
        <f t="shared" si="6"/>
        <v>390</v>
      </c>
      <c r="K76" s="45">
        <f t="shared" si="6"/>
        <v>45.2</v>
      </c>
      <c r="L76" s="45">
        <f t="shared" si="6"/>
        <v>435.2</v>
      </c>
      <c r="M76" s="45">
        <f t="shared" si="6"/>
        <v>-1.2</v>
      </c>
      <c r="N76" s="45">
        <f t="shared" si="6"/>
        <v>131.2</v>
      </c>
      <c r="O76" s="45">
        <f>SUM(Q37:Q41)/5</f>
        <v>23119</v>
      </c>
      <c r="P76" s="45"/>
    </row>
    <row r="77" spans="2:16" s="36" customFormat="1" ht="11.25">
      <c r="B77" s="43"/>
      <c r="C77" s="38" t="s">
        <v>33</v>
      </c>
      <c r="D77" s="45">
        <f aca="true" t="shared" si="7" ref="D77:N77">SUM(D42:D46)/5</f>
        <v>285.6</v>
      </c>
      <c r="E77" s="45">
        <f t="shared" si="7"/>
        <v>227.2</v>
      </c>
      <c r="F77" s="45">
        <f t="shared" si="7"/>
        <v>58.4</v>
      </c>
      <c r="G77" s="45">
        <f t="shared" si="7"/>
        <v>516</v>
      </c>
      <c r="H77" s="45">
        <f t="shared" si="7"/>
        <v>29.6</v>
      </c>
      <c r="I77" s="45">
        <f t="shared" si="7"/>
        <v>545.6</v>
      </c>
      <c r="J77" s="45">
        <f t="shared" si="7"/>
        <v>366.8</v>
      </c>
      <c r="K77" s="45">
        <f t="shared" si="7"/>
        <v>17.8</v>
      </c>
      <c r="L77" s="45">
        <f t="shared" si="7"/>
        <v>384.6</v>
      </c>
      <c r="M77" s="45">
        <f t="shared" si="7"/>
        <v>161</v>
      </c>
      <c r="N77" s="45">
        <f t="shared" si="7"/>
        <v>219.4</v>
      </c>
      <c r="O77" s="45">
        <f>SUM(Q42:Q46)/5</f>
        <v>23729.6</v>
      </c>
      <c r="P77" s="45"/>
    </row>
    <row r="78" spans="2:16" s="36" customFormat="1" ht="11.25">
      <c r="B78" s="43"/>
      <c r="C78" s="38" t="s">
        <v>34</v>
      </c>
      <c r="D78" s="45">
        <f aca="true" t="shared" si="8" ref="D78:N78">SUM(D47:D51)/5</f>
        <v>256.4</v>
      </c>
      <c r="E78" s="45">
        <f t="shared" si="8"/>
        <v>215.4</v>
      </c>
      <c r="F78" s="45">
        <f t="shared" si="8"/>
        <v>41</v>
      </c>
      <c r="G78" s="45">
        <f t="shared" si="8"/>
        <v>249.4</v>
      </c>
      <c r="H78" s="45">
        <f t="shared" si="8"/>
        <v>32</v>
      </c>
      <c r="I78" s="45">
        <f t="shared" si="8"/>
        <v>281.4</v>
      </c>
      <c r="J78" s="45">
        <f t="shared" si="8"/>
        <v>329</v>
      </c>
      <c r="K78" s="45">
        <f t="shared" si="8"/>
        <v>25.4</v>
      </c>
      <c r="L78" s="45">
        <f t="shared" si="8"/>
        <v>354.4</v>
      </c>
      <c r="M78" s="45">
        <f t="shared" si="8"/>
        <v>-73</v>
      </c>
      <c r="N78" s="45">
        <f t="shared" si="8"/>
        <v>-32</v>
      </c>
      <c r="O78" s="45">
        <f>SUM(Q47:Q51)/5</f>
        <v>23376.8</v>
      </c>
      <c r="P78" s="45"/>
    </row>
    <row r="79" spans="2:16" s="36" customFormat="1" ht="11.25">
      <c r="B79" s="43"/>
      <c r="C79" s="57" t="s">
        <v>35</v>
      </c>
      <c r="D79" s="45">
        <f aca="true" t="shared" si="9" ref="D79:N79">SUM(D50:D54)/5</f>
        <v>246.4</v>
      </c>
      <c r="E79" s="45">
        <f t="shared" si="9"/>
        <v>227</v>
      </c>
      <c r="F79" s="45">
        <f t="shared" si="9"/>
        <v>19.4</v>
      </c>
      <c r="G79" s="45">
        <f t="shared" si="9"/>
        <v>257.6</v>
      </c>
      <c r="H79" s="45">
        <f t="shared" si="9"/>
        <v>41.8</v>
      </c>
      <c r="I79" s="45">
        <f t="shared" si="9"/>
        <v>299.4</v>
      </c>
      <c r="J79" s="45">
        <f t="shared" si="9"/>
        <v>284.4</v>
      </c>
      <c r="K79" s="45">
        <f t="shared" si="9"/>
        <v>18.8</v>
      </c>
      <c r="L79" s="45">
        <f t="shared" si="9"/>
        <v>303.2</v>
      </c>
      <c r="M79" s="45">
        <f t="shared" si="9"/>
        <v>-3.8</v>
      </c>
      <c r="N79" s="45">
        <f t="shared" si="9"/>
        <v>15.6</v>
      </c>
      <c r="O79" s="45">
        <f>SUM(Q50:Q54)/5</f>
        <v>23148</v>
      </c>
      <c r="P79" s="45"/>
    </row>
    <row r="80" spans="2:17" s="36" customFormat="1" ht="11.25">
      <c r="B80" s="43"/>
      <c r="C80" s="38"/>
      <c r="D80" s="52" t="s">
        <v>36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40"/>
      <c r="P80" s="40"/>
      <c r="Q80" s="40"/>
    </row>
    <row r="81" spans="1:17" ht="12.75">
      <c r="A81" s="58"/>
      <c r="C81" s="56" t="s">
        <v>27</v>
      </c>
      <c r="D81" s="59">
        <f aca="true" t="shared" si="10" ref="D81:O81">+D71/D70*100-100</f>
        <v>-10.016420361247953</v>
      </c>
      <c r="E81" s="59">
        <f t="shared" si="10"/>
        <v>-4.534373476352997</v>
      </c>
      <c r="F81" s="59">
        <f t="shared" si="10"/>
        <v>-13.294460641399425</v>
      </c>
      <c r="G81" s="59">
        <f t="shared" si="10"/>
        <v>39.94502008881372</v>
      </c>
      <c r="H81" s="59">
        <f t="shared" si="10"/>
        <v>130.60344827586206</v>
      </c>
      <c r="I81" s="59">
        <f t="shared" si="10"/>
        <v>48.04544579241286</v>
      </c>
      <c r="J81" s="59">
        <f t="shared" si="10"/>
        <v>11.473894963807169</v>
      </c>
      <c r="K81" s="59">
        <f t="shared" si="10"/>
        <v>197.64816556914388</v>
      </c>
      <c r="L81" s="59">
        <f t="shared" si="10"/>
        <v>37.665431445209094</v>
      </c>
      <c r="M81" s="59">
        <f t="shared" si="10"/>
        <v>14.853999153618275</v>
      </c>
      <c r="N81" s="59">
        <f t="shared" si="10"/>
        <v>-75.63261480787254</v>
      </c>
      <c r="O81" s="59">
        <f t="shared" si="10"/>
        <v>-5.9960291197882185</v>
      </c>
      <c r="P81" s="60"/>
      <c r="Q81" s="60"/>
    </row>
    <row r="82" spans="1:17" ht="12.75">
      <c r="A82" s="58"/>
      <c r="C82" s="56" t="s">
        <v>28</v>
      </c>
      <c r="D82" s="59">
        <f aca="true" t="shared" si="11" ref="D82:O82">+D72/D71*100-100</f>
        <v>-17.59935117599352</v>
      </c>
      <c r="E82" s="59">
        <f t="shared" si="11"/>
        <v>-3.677221654749758</v>
      </c>
      <c r="F82" s="59">
        <f t="shared" si="11"/>
        <v>-26.76529926025553</v>
      </c>
      <c r="G82" s="59">
        <f t="shared" si="11"/>
        <v>-21.09398609851918</v>
      </c>
      <c r="H82" s="59">
        <f t="shared" si="11"/>
        <v>28.411214953271042</v>
      </c>
      <c r="I82" s="59">
        <f t="shared" si="11"/>
        <v>-14.203954214360039</v>
      </c>
      <c r="J82" s="59">
        <f t="shared" si="11"/>
        <v>-3.9513677811549996</v>
      </c>
      <c r="K82" s="59">
        <f t="shared" si="11"/>
        <v>-39.82300884955752</v>
      </c>
      <c r="L82" s="59">
        <f t="shared" si="11"/>
        <v>-14.862526437223607</v>
      </c>
      <c r="M82" s="59">
        <f t="shared" si="11"/>
        <v>-16.728076639646275</v>
      </c>
      <c r="N82" s="59">
        <f t="shared" si="11"/>
        <v>-131.53846153846155</v>
      </c>
      <c r="O82" s="59">
        <f t="shared" si="11"/>
        <v>-5.200999718389184</v>
      </c>
      <c r="P82" s="60"/>
      <c r="Q82" s="60"/>
    </row>
    <row r="83" spans="1:17" ht="12.75">
      <c r="A83" s="58"/>
      <c r="C83" s="38" t="s">
        <v>29</v>
      </c>
      <c r="D83" s="59">
        <f aca="true" t="shared" si="12" ref="D83:O83">+D73/D72*100-100</f>
        <v>-16.190944881889763</v>
      </c>
      <c r="E83" s="59">
        <f t="shared" si="12"/>
        <v>7.635206786850475</v>
      </c>
      <c r="F83" s="59">
        <f t="shared" si="12"/>
        <v>-36.82277318640955</v>
      </c>
      <c r="G83" s="59">
        <f t="shared" si="12"/>
        <v>-17.88586748372272</v>
      </c>
      <c r="H83" s="59">
        <f t="shared" si="12"/>
        <v>1.7467248908296966</v>
      </c>
      <c r="I83" s="59">
        <f t="shared" si="12"/>
        <v>-13.796240145542754</v>
      </c>
      <c r="J83" s="59">
        <f t="shared" si="12"/>
        <v>-33.54430379746836</v>
      </c>
      <c r="K83" s="59">
        <f t="shared" si="12"/>
        <v>-66.07142857142858</v>
      </c>
      <c r="L83" s="59">
        <f t="shared" si="12"/>
        <v>-40.537488708220415</v>
      </c>
      <c r="M83" s="59">
        <f t="shared" si="12"/>
        <v>-118.58407079646018</v>
      </c>
      <c r="N83" s="59">
        <f t="shared" si="12"/>
        <v>-2290.243902439024</v>
      </c>
      <c r="O83" s="59">
        <f t="shared" si="12"/>
        <v>-0.3499749354820807</v>
      </c>
      <c r="P83" s="60"/>
      <c r="Q83" s="60"/>
    </row>
    <row r="84" spans="1:17" ht="12.75">
      <c r="A84" s="58"/>
      <c r="C84" s="38" t="s">
        <v>30</v>
      </c>
      <c r="D84" s="59">
        <f aca="true" t="shared" si="13" ref="D84:O84">+D74/D73*100-100</f>
        <v>0.6459189665296634</v>
      </c>
      <c r="E84" s="59">
        <f t="shared" si="13"/>
        <v>1.6748768472906477</v>
      </c>
      <c r="F84" s="59">
        <f t="shared" si="13"/>
        <v>-0.8720930232558004</v>
      </c>
      <c r="G84" s="59">
        <f t="shared" si="13"/>
        <v>17.583955223880594</v>
      </c>
      <c r="H84" s="59">
        <f t="shared" si="13"/>
        <v>-7.01001430615166</v>
      </c>
      <c r="I84" s="59">
        <f t="shared" si="13"/>
        <v>11.537108688005631</v>
      </c>
      <c r="J84" s="59">
        <f t="shared" si="13"/>
        <v>-16.233766233766232</v>
      </c>
      <c r="K84" s="59">
        <f t="shared" si="13"/>
        <v>-11.45510835913312</v>
      </c>
      <c r="L84" s="59">
        <f t="shared" si="13"/>
        <v>-15.64755032282568</v>
      </c>
      <c r="M84" s="59">
        <f t="shared" si="13"/>
        <v>352.38095238095235</v>
      </c>
      <c r="N84" s="59">
        <f t="shared" si="13"/>
        <v>81.7371937639198</v>
      </c>
      <c r="O84" s="59">
        <f t="shared" si="13"/>
        <v>2.3214867949135964</v>
      </c>
      <c r="P84" s="60"/>
      <c r="Q84" s="60"/>
    </row>
    <row r="85" spans="1:17" ht="12.75">
      <c r="A85" s="58"/>
      <c r="C85" s="38" t="s">
        <v>31</v>
      </c>
      <c r="D85" s="59">
        <f aca="true" t="shared" si="14" ref="D85:O85">+D75/D74*100-100</f>
        <v>-9.684947491248536</v>
      </c>
      <c r="E85" s="59">
        <f t="shared" si="14"/>
        <v>-0.09689922480620794</v>
      </c>
      <c r="F85" s="59">
        <f t="shared" si="14"/>
        <v>-24.19354838709677</v>
      </c>
      <c r="G85" s="59">
        <f t="shared" si="14"/>
        <v>-16.58072193573979</v>
      </c>
      <c r="H85" s="59">
        <f t="shared" si="14"/>
        <v>-15.538461538461547</v>
      </c>
      <c r="I85" s="59">
        <f t="shared" si="14"/>
        <v>-16.367076631977312</v>
      </c>
      <c r="J85" s="59">
        <f t="shared" si="14"/>
        <v>17.829457364341096</v>
      </c>
      <c r="K85" s="59">
        <f t="shared" si="14"/>
        <v>-22.727272727272734</v>
      </c>
      <c r="L85" s="59">
        <f t="shared" si="14"/>
        <v>12.606933813597479</v>
      </c>
      <c r="M85" s="59">
        <f t="shared" si="14"/>
        <v>-84.10526315789474</v>
      </c>
      <c r="N85" s="59">
        <f t="shared" si="14"/>
        <v>-59.068627450980394</v>
      </c>
      <c r="O85" s="59">
        <f t="shared" si="14"/>
        <v>3.1046004533991294</v>
      </c>
      <c r="P85" s="60"/>
      <c r="Q85" s="60"/>
    </row>
    <row r="86" spans="1:17" ht="12.75">
      <c r="A86" s="58"/>
      <c r="C86" s="38" t="s">
        <v>32</v>
      </c>
      <c r="D86" s="59">
        <f aca="true" t="shared" si="15" ref="D86:O86">+D76/D75*100-100</f>
        <v>8.52713178294573</v>
      </c>
      <c r="E86" s="59">
        <f t="shared" si="15"/>
        <v>-1.260911736178457</v>
      </c>
      <c r="F86" s="59">
        <f t="shared" si="15"/>
        <v>28.046421663442942</v>
      </c>
      <c r="G86" s="59">
        <f t="shared" si="15"/>
        <v>-6.657156443176419</v>
      </c>
      <c r="H86" s="59">
        <f t="shared" si="15"/>
        <v>-62.295081967213115</v>
      </c>
      <c r="I86" s="59">
        <f t="shared" si="15"/>
        <v>-18.17496229260935</v>
      </c>
      <c r="J86" s="59">
        <f t="shared" si="15"/>
        <v>-14.473684210526315</v>
      </c>
      <c r="K86" s="59">
        <f t="shared" si="15"/>
        <v>2.262443438914019</v>
      </c>
      <c r="L86" s="59">
        <f t="shared" si="15"/>
        <v>-12.994802079168338</v>
      </c>
      <c r="M86" s="59">
        <f t="shared" si="15"/>
        <v>-103.97350993377484</v>
      </c>
      <c r="N86" s="59">
        <f t="shared" si="15"/>
        <v>-1.7964071856287518</v>
      </c>
      <c r="O86" s="59">
        <f t="shared" si="15"/>
        <v>2.073344106245628</v>
      </c>
      <c r="P86" s="60"/>
      <c r="Q86" s="60"/>
    </row>
    <row r="87" spans="1:17" ht="12.75">
      <c r="A87" s="58"/>
      <c r="C87" s="38" t="s">
        <v>33</v>
      </c>
      <c r="D87" s="59">
        <f aca="true" t="shared" si="16" ref="D87:O87">+D77/D76*100-100</f>
        <v>-14.999999999999986</v>
      </c>
      <c r="E87" s="59">
        <f t="shared" si="16"/>
        <v>11.59135559921414</v>
      </c>
      <c r="F87" s="59">
        <f t="shared" si="16"/>
        <v>-55.89123867069487</v>
      </c>
      <c r="G87" s="59">
        <f t="shared" si="16"/>
        <v>31.431482424859894</v>
      </c>
      <c r="H87" s="59">
        <f t="shared" si="16"/>
        <v>-28.502415458937193</v>
      </c>
      <c r="I87" s="59">
        <f t="shared" si="16"/>
        <v>25.714285714285708</v>
      </c>
      <c r="J87" s="59">
        <f t="shared" si="16"/>
        <v>-5.948717948717942</v>
      </c>
      <c r="K87" s="59">
        <f t="shared" si="16"/>
        <v>-60.61946902654867</v>
      </c>
      <c r="L87" s="59">
        <f t="shared" si="16"/>
        <v>-11.626838235294116</v>
      </c>
      <c r="M87" s="59">
        <f t="shared" si="16"/>
        <v>-13516.666666666668</v>
      </c>
      <c r="N87" s="59">
        <f t="shared" si="16"/>
        <v>67.22560975609758</v>
      </c>
      <c r="O87" s="59">
        <f t="shared" si="16"/>
        <v>2.6411176954020448</v>
      </c>
      <c r="P87" s="60"/>
      <c r="Q87" s="60"/>
    </row>
    <row r="88" spans="1:17" ht="12.75">
      <c r="A88" s="58"/>
      <c r="C88" s="38" t="s">
        <v>34</v>
      </c>
      <c r="D88" s="59">
        <f aca="true" t="shared" si="17" ref="D88:O88">+D78/D77*100-100</f>
        <v>-10.224089635854355</v>
      </c>
      <c r="E88" s="59">
        <f t="shared" si="17"/>
        <v>-5.193661971830977</v>
      </c>
      <c r="F88" s="59">
        <f t="shared" si="17"/>
        <v>-29.794520547945197</v>
      </c>
      <c r="G88" s="59">
        <f t="shared" si="17"/>
        <v>-51.666666666666664</v>
      </c>
      <c r="H88" s="59">
        <f t="shared" si="17"/>
        <v>8.108108108108098</v>
      </c>
      <c r="I88" s="59">
        <f t="shared" si="17"/>
        <v>-48.42375366568915</v>
      </c>
      <c r="J88" s="59">
        <f t="shared" si="17"/>
        <v>-10.305343511450388</v>
      </c>
      <c r="K88" s="59">
        <f t="shared" si="17"/>
        <v>42.696629213483135</v>
      </c>
      <c r="L88" s="59">
        <f t="shared" si="17"/>
        <v>-7.8523140925637165</v>
      </c>
      <c r="M88" s="59">
        <f t="shared" si="17"/>
        <v>-145.3416149068323</v>
      </c>
      <c r="N88" s="59">
        <f t="shared" si="17"/>
        <v>-114.58523245214221</v>
      </c>
      <c r="O88" s="59">
        <f t="shared" si="17"/>
        <v>-1.486750724833115</v>
      </c>
      <c r="P88" s="60"/>
      <c r="Q88" s="60"/>
    </row>
    <row r="89" spans="1:17" ht="12.75">
      <c r="A89" s="58"/>
      <c r="C89" s="57" t="s">
        <v>35</v>
      </c>
      <c r="D89" s="59">
        <f aca="true" t="shared" si="18" ref="D89:O89">+D79/D78*100-100</f>
        <v>-3.9001560062402376</v>
      </c>
      <c r="E89" s="59">
        <f t="shared" si="18"/>
        <v>5.3853296193129125</v>
      </c>
      <c r="F89" s="59">
        <f t="shared" si="18"/>
        <v>-52.6829268292683</v>
      </c>
      <c r="G89" s="59">
        <f t="shared" si="18"/>
        <v>3.28789093825182</v>
      </c>
      <c r="H89" s="59">
        <f t="shared" si="18"/>
        <v>30.625</v>
      </c>
      <c r="I89" s="59">
        <f t="shared" si="18"/>
        <v>6.396588486140729</v>
      </c>
      <c r="J89" s="59">
        <f t="shared" si="18"/>
        <v>-13.556231003039514</v>
      </c>
      <c r="K89" s="59">
        <f t="shared" si="18"/>
        <v>-25.98425196850394</v>
      </c>
      <c r="L89" s="59">
        <f t="shared" si="18"/>
        <v>-14.446952595936793</v>
      </c>
      <c r="M89" s="59">
        <f t="shared" si="18"/>
        <v>-94.79452054794521</v>
      </c>
      <c r="N89" s="59">
        <f t="shared" si="18"/>
        <v>-148.75</v>
      </c>
      <c r="O89" s="59">
        <f t="shared" si="18"/>
        <v>-0.9787481605694524</v>
      </c>
      <c r="P89" s="60"/>
      <c r="Q89" s="60"/>
    </row>
    <row r="90" spans="1:17" ht="12.75">
      <c r="A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ht="12.75">
      <c r="A91" s="58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ht="12.75">
      <c r="A92" s="58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ht="12.75">
      <c r="A93" s="58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ht="12.75">
      <c r="A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ht="12.75">
      <c r="A95" s="58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ht="12.75">
      <c r="A96" s="58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2.75">
      <c r="A97" s="58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12.75">
      <c r="A98" s="58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ht="12.75">
      <c r="A99" s="58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ht="12.75">
      <c r="A100" s="58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2.75">
      <c r="A101" s="58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12.75">
      <c r="A102" s="58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</sheetData>
  <sheetProtection sheet="1" objects="1" scenarios="1"/>
  <mergeCells count="18">
    <mergeCell ref="D80:N80"/>
    <mergeCell ref="B3:B5"/>
    <mergeCell ref="C3:C5"/>
    <mergeCell ref="A3:A5"/>
    <mergeCell ref="G3:M4"/>
    <mergeCell ref="N3:N5"/>
    <mergeCell ref="C64:H64"/>
    <mergeCell ref="I64:Q64"/>
    <mergeCell ref="D65:J65"/>
    <mergeCell ref="C66:C68"/>
    <mergeCell ref="O3:Q4"/>
    <mergeCell ref="D3:F4"/>
    <mergeCell ref="I1:Q1"/>
    <mergeCell ref="C1:H1"/>
    <mergeCell ref="D66:F67"/>
    <mergeCell ref="G66:M67"/>
    <mergeCell ref="N66:N68"/>
    <mergeCell ref="O66:O68"/>
  </mergeCells>
  <printOptions horizontalCentered="1" verticalCentered="1"/>
  <pageMargins left="0.3937007874015748" right="0.1968503937007874" top="0.15748031496062992" bottom="0.7086614173228347" header="0.15748031496062992" footer="0.590551181102362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P54"/>
  <sheetViews>
    <sheetView workbookViewId="0" topLeftCell="A1">
      <selection activeCell="A7" sqref="A7"/>
    </sheetView>
  </sheetViews>
  <sheetFormatPr defaultColWidth="9.140625" defaultRowHeight="12.75"/>
  <cols>
    <col min="2" max="2" width="10.28125" style="0" customWidth="1"/>
    <col min="3" max="13" width="9.140625" style="96" customWidth="1"/>
  </cols>
  <sheetData>
    <row r="1" spans="1:13" ht="25.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2" t="str">
        <f>dati!B7</f>
        <v>San Cataldo</v>
      </c>
      <c r="L1" s="63"/>
      <c r="M1" s="63"/>
    </row>
    <row r="2" spans="12:13" s="1" customFormat="1" ht="8.25" customHeight="1">
      <c r="L2" s="64"/>
      <c r="M2" s="65"/>
    </row>
    <row r="3" spans="1:16" s="16" customFormat="1" ht="13.5" customHeight="1">
      <c r="A3" s="66" t="s">
        <v>3</v>
      </c>
      <c r="B3" s="67" t="s">
        <v>38</v>
      </c>
      <c r="C3" s="68" t="s">
        <v>4</v>
      </c>
      <c r="D3" s="69"/>
      <c r="E3" s="70"/>
      <c r="F3" s="68" t="s">
        <v>5</v>
      </c>
      <c r="G3" s="69"/>
      <c r="H3" s="69"/>
      <c r="I3" s="69"/>
      <c r="J3" s="69"/>
      <c r="K3" s="69"/>
      <c r="L3" s="70"/>
      <c r="M3" s="71" t="s">
        <v>6</v>
      </c>
      <c r="O3"/>
      <c r="P3"/>
    </row>
    <row r="4" spans="1:16" s="16" customFormat="1" ht="12.75">
      <c r="A4" s="72"/>
      <c r="B4" s="73"/>
      <c r="C4" s="74"/>
      <c r="D4" s="75"/>
      <c r="E4" s="76"/>
      <c r="F4" s="74"/>
      <c r="G4" s="75"/>
      <c r="H4" s="75"/>
      <c r="I4" s="75"/>
      <c r="J4" s="75"/>
      <c r="K4" s="75"/>
      <c r="L4" s="76"/>
      <c r="M4" s="77"/>
      <c r="O4"/>
      <c r="P4"/>
    </row>
    <row r="5" spans="1:13" s="16" customFormat="1" ht="33.75">
      <c r="A5" s="78"/>
      <c r="B5" s="79"/>
      <c r="C5" s="80" t="s">
        <v>8</v>
      </c>
      <c r="D5" s="81" t="s">
        <v>9</v>
      </c>
      <c r="E5" s="82" t="s">
        <v>39</v>
      </c>
      <c r="F5" s="83" t="s">
        <v>40</v>
      </c>
      <c r="G5" s="81" t="s">
        <v>41</v>
      </c>
      <c r="H5" s="82" t="s">
        <v>13</v>
      </c>
      <c r="I5" s="83" t="s">
        <v>14</v>
      </c>
      <c r="J5" s="81" t="s">
        <v>15</v>
      </c>
      <c r="K5" s="82" t="s">
        <v>16</v>
      </c>
      <c r="L5" s="84" t="s">
        <v>17</v>
      </c>
      <c r="M5" s="85"/>
    </row>
    <row r="6" spans="1:13" s="16" customFormat="1" ht="5.25" customHeight="1">
      <c r="A6" s="86"/>
      <c r="B6" s="87"/>
      <c r="C6" s="88"/>
      <c r="D6" s="88"/>
      <c r="E6" s="89"/>
      <c r="F6" s="88"/>
      <c r="G6" s="88"/>
      <c r="H6" s="89"/>
      <c r="I6" s="88"/>
      <c r="J6" s="88"/>
      <c r="K6" s="89"/>
      <c r="L6" s="89"/>
      <c r="M6" s="90"/>
    </row>
    <row r="7" spans="1:13" s="94" customFormat="1" ht="10.5" customHeight="1">
      <c r="A7" s="38">
        <v>1958</v>
      </c>
      <c r="B7" s="91">
        <f>(dati!Q7*2-dati!N7)/2</f>
        <v>24877</v>
      </c>
      <c r="C7" s="92">
        <f>dati!D7/quozienti!$B7*1000</f>
        <v>21.3048197129879</v>
      </c>
      <c r="D7" s="92">
        <f>dati!E7/quozienti!B7*1000</f>
        <v>8.722916750412027</v>
      </c>
      <c r="E7" s="92">
        <f>dati!F7/quozienti!B7*1000</f>
        <v>12.581902962575874</v>
      </c>
      <c r="F7" s="92">
        <f>dati!G7/quozienti!B7*1000</f>
        <v>15.717329259958998</v>
      </c>
      <c r="G7" s="92">
        <f>dati!H7/quozienti!B7*1000</f>
        <v>1.6079109217349359</v>
      </c>
      <c r="H7" s="93">
        <f>dati!I7/quozienti!B7*1000</f>
        <v>17.325240181693932</v>
      </c>
      <c r="I7" s="92">
        <f>dati!J7/quozienti!B7*1000</f>
        <v>17.606624592997548</v>
      </c>
      <c r="J7" s="92">
        <f>dati!K7/quozienti!B7*1000</f>
        <v>4.421755034771073</v>
      </c>
      <c r="K7" s="92">
        <f>dati!L7/quozienti!B7*1000</f>
        <v>22.028379627768622</v>
      </c>
      <c r="L7" s="92">
        <f>dati!M7/quozienti!B7*1000</f>
        <v>-4.703139446074688</v>
      </c>
      <c r="M7" s="92">
        <f>dati!N7/quozienti!B7*1000</f>
        <v>7.878763516501186</v>
      </c>
    </row>
    <row r="8" spans="1:13" s="94" customFormat="1" ht="10.5" customHeight="1">
      <c r="A8" s="38">
        <v>1959</v>
      </c>
      <c r="B8" s="95">
        <f>(dati!Q8*2-dati!N8)/2</f>
        <v>25146</v>
      </c>
      <c r="C8" s="92">
        <f>dati!D8/quozienti!B8*1000</f>
        <v>21.156446353296747</v>
      </c>
      <c r="D8" s="92">
        <f>dati!E8/quozienti!B8*1000</f>
        <v>8.470532092579337</v>
      </c>
      <c r="E8" s="92">
        <f>dati!F8/quozienti!B8*1000</f>
        <v>12.68591426071741</v>
      </c>
      <c r="F8" s="92">
        <f>dati!G8/quozienti!B8*1000</f>
        <v>15.31058617672791</v>
      </c>
      <c r="G8" s="92">
        <f>dati!H8/quozienti!B8*1000</f>
        <v>1.7895490336435218</v>
      </c>
      <c r="H8" s="93">
        <f>dati!I8/quozienti!B8*1000</f>
        <v>17.10013521037143</v>
      </c>
      <c r="I8" s="92">
        <f>dati!J8/quozienti!B8*1000</f>
        <v>14.63453431957369</v>
      </c>
      <c r="J8" s="92">
        <f>dati!K8/quozienti!B8*1000</f>
        <v>1.5509424958243856</v>
      </c>
      <c r="K8" s="92">
        <f>dati!L8/quozienti!B8*1000</f>
        <v>16.185476815398076</v>
      </c>
      <c r="L8" s="92">
        <f>dati!M8/quozienti!B8*1000</f>
        <v>0.9146583949733557</v>
      </c>
      <c r="M8" s="92">
        <f>dati!N8/quozienti!B8*1000</f>
        <v>13.600572655690765</v>
      </c>
    </row>
    <row r="9" spans="1:13" s="94" customFormat="1" ht="10.5" customHeight="1">
      <c r="A9" s="38">
        <v>1960</v>
      </c>
      <c r="B9" s="95">
        <f>(dati!Q9*2-dati!N9)/2</f>
        <v>25366.5</v>
      </c>
      <c r="C9" s="92">
        <f>dati!D9/quozienti!B9*1000</f>
        <v>21.209074961070705</v>
      </c>
      <c r="D9" s="92">
        <f>dati!E9/quozienti!B9*1000</f>
        <v>6.898862673210731</v>
      </c>
      <c r="E9" s="92">
        <f>dati!F9/quozienti!B9*1000</f>
        <v>14.310212287859972</v>
      </c>
      <c r="F9" s="92">
        <f>dati!G9/quozienti!B9*1000</f>
        <v>15.177497881063607</v>
      </c>
      <c r="G9" s="92">
        <f>dati!H9/quozienti!B9*1000</f>
        <v>2.759545069284292</v>
      </c>
      <c r="H9" s="93">
        <f>dati!I9/quozienti!B9*1000</f>
        <v>17.9370429503479</v>
      </c>
      <c r="I9" s="92">
        <f>dati!J9/quozienti!B9*1000</f>
        <v>18.528374036623106</v>
      </c>
      <c r="J9" s="92">
        <f>dati!K9/quozienti!B9*1000</f>
        <v>9.816096032168412</v>
      </c>
      <c r="K9" s="92">
        <f>dati!L9/quozienti!B9*1000</f>
        <v>28.34447006879152</v>
      </c>
      <c r="L9" s="92">
        <f>dati!M9/quozienti!B9*1000</f>
        <v>-10.407427118443616</v>
      </c>
      <c r="M9" s="92">
        <f>dati!N9/quozienti!B9*1000</f>
        <v>3.9027851694163562</v>
      </c>
    </row>
    <row r="10" spans="1:13" s="94" customFormat="1" ht="10.5" customHeight="1">
      <c r="A10" s="38">
        <v>1961</v>
      </c>
      <c r="B10" s="95">
        <f>(dati!Q10*2-dati!N10)/2</f>
        <v>22637.75</v>
      </c>
      <c r="C10" s="92">
        <f>dati!D10/quozienti!B10*1000</f>
        <v>24.715353778533643</v>
      </c>
      <c r="D10" s="92">
        <f>dati!E10/quozienti!B10*1000</f>
        <v>8.768539276208987</v>
      </c>
      <c r="E10" s="92">
        <f>dati!F10/quozienti!B10*1000</f>
        <v>15.946814502324658</v>
      </c>
      <c r="F10" s="92">
        <f>dati!G10/quozienti!B10*1000</f>
        <v>23.390133736789213</v>
      </c>
      <c r="G10" s="92">
        <f>dati!H10/quozienti!B10*1000</f>
        <v>2.164526068182571</v>
      </c>
      <c r="H10" s="93">
        <f>dati!I10/quozienti!B10*1000</f>
        <v>25.554659804971784</v>
      </c>
      <c r="I10" s="92">
        <f>dati!J10/quozienti!B10*1000</f>
        <v>35.935550131969826</v>
      </c>
      <c r="J10" s="92">
        <f>dati!K10/quozienti!B10*1000</f>
        <v>5.632185177413834</v>
      </c>
      <c r="K10" s="92">
        <f>dati!L10/quozienti!B10*1000</f>
        <v>41.56773530938366</v>
      </c>
      <c r="L10" s="92">
        <f>dati!M10/quozienti!B10*1000</f>
        <v>-16.01307550441188</v>
      </c>
      <c r="M10" s="92">
        <f>dati!N10/quozienti!B10*1000</f>
        <v>-0.06626100208722158</v>
      </c>
    </row>
    <row r="11" spans="1:13" s="94" customFormat="1" ht="10.5" customHeight="1">
      <c r="A11" s="38">
        <v>1962</v>
      </c>
      <c r="B11" s="95">
        <f>(dati!Q11*2-dati!N11)/2</f>
        <v>22586</v>
      </c>
      <c r="C11" s="92">
        <f>dati!D11/quozienti!B11*1000</f>
        <v>25.72389976091384</v>
      </c>
      <c r="D11" s="92">
        <f>dati!E11/quozienti!B11*1000</f>
        <v>9.829097671123705</v>
      </c>
      <c r="E11" s="92">
        <f>dati!F11/quozienti!B11*1000</f>
        <v>15.894802089790137</v>
      </c>
      <c r="F11" s="92">
        <f>dati!G11/quozienti!B11*1000</f>
        <v>29.841494731249448</v>
      </c>
      <c r="G11" s="92">
        <f>dati!H11/quozienti!B11*1000</f>
        <v>1.239706012574161</v>
      </c>
      <c r="H11" s="93">
        <f>dati!I11/quozienti!B11*1000</f>
        <v>31.081200743823608</v>
      </c>
      <c r="I11" s="92">
        <f>dati!J11/quozienti!B11*1000</f>
        <v>51.226423448153724</v>
      </c>
      <c r="J11" s="92">
        <f>dati!K11/quozienti!B11*1000</f>
        <v>0.2656512884087488</v>
      </c>
      <c r="K11" s="92">
        <f>dati!L11/quozienti!B11*1000</f>
        <v>51.49207473656247</v>
      </c>
      <c r="L11" s="92">
        <f>dati!M11/quozienti!B11*1000</f>
        <v>-20.410873992738868</v>
      </c>
      <c r="M11" s="92">
        <f>dati!N11/quozienti!B11*1000</f>
        <v>-4.516071902948729</v>
      </c>
    </row>
    <row r="12" spans="1:13" s="94" customFormat="1" ht="10.5" customHeight="1">
      <c r="A12" s="38">
        <v>1963</v>
      </c>
      <c r="B12" s="95">
        <f>(dati!Q12*2-dati!N12)/2</f>
        <v>22615</v>
      </c>
      <c r="C12" s="92">
        <f>dati!D12/quozienti!B12*1000</f>
        <v>21.843908910015475</v>
      </c>
      <c r="D12" s="92">
        <f>dati!E12/quozienti!B12*1000</f>
        <v>9.241653769621934</v>
      </c>
      <c r="E12" s="92">
        <f>dati!F12/quozienti!B12*1000</f>
        <v>12.602255140393543</v>
      </c>
      <c r="F12" s="92">
        <f>dati!G12/quozienti!B12*1000</f>
        <v>45.36811850541675</v>
      </c>
      <c r="G12" s="92">
        <f>dati!H12/quozienti!B12*1000</f>
        <v>2.343577271722308</v>
      </c>
      <c r="H12" s="93">
        <f>dati!I12/quozienti!B12*1000</f>
        <v>47.71169577713907</v>
      </c>
      <c r="I12" s="92">
        <f>dati!J12/quozienti!B12*1000</f>
        <v>50.409020561574174</v>
      </c>
      <c r="J12" s="92">
        <f>dati!K12/quozienti!B12*1000</f>
        <v>2.82998010170241</v>
      </c>
      <c r="K12" s="92">
        <f>dati!L12/quozienti!B12*1000</f>
        <v>53.239000663276585</v>
      </c>
      <c r="L12" s="92">
        <f>dati!M12/quozienti!B12*1000</f>
        <v>-5.52730488613752</v>
      </c>
      <c r="M12" s="92">
        <f>dati!N12/quozienti!B12*1000</f>
        <v>7.074950254256025</v>
      </c>
    </row>
    <row r="13" spans="1:13" s="94" customFormat="1" ht="10.5" customHeight="1">
      <c r="A13" s="38">
        <v>1964</v>
      </c>
      <c r="B13" s="95">
        <f>(dati!Q13*2-dati!N13)/2</f>
        <v>22712</v>
      </c>
      <c r="C13" s="92">
        <f>dati!D13/quozienti!B13*1000</f>
        <v>21.002113420218386</v>
      </c>
      <c r="D13" s="92">
        <f>dati!E13/quozienti!B13*1000</f>
        <v>7.088763649172243</v>
      </c>
      <c r="E13" s="92">
        <f>dati!F13/quozienti!B13*1000</f>
        <v>13.913349771046144</v>
      </c>
      <c r="F13" s="92">
        <f>dati!G13/quozienti!B13*1000</f>
        <v>37.072912997534345</v>
      </c>
      <c r="G13" s="92">
        <f>dati!H13/quozienti!B13*1000</f>
        <v>5.767876012680522</v>
      </c>
      <c r="H13" s="93">
        <f>dati!I13/quozienti!B13*1000</f>
        <v>42.84078901021487</v>
      </c>
      <c r="I13" s="92">
        <f>dati!J13/quozienti!B13*1000</f>
        <v>38.92215568862276</v>
      </c>
      <c r="J13" s="92">
        <f>dati!K13/quozienti!B13*1000</f>
        <v>16.3349771046143</v>
      </c>
      <c r="K13" s="92">
        <f>dati!L13/quozienti!B13*1000</f>
        <v>55.257132793237055</v>
      </c>
      <c r="L13" s="92">
        <f>dati!M13/quozienti!B13*1000</f>
        <v>-12.41634378302219</v>
      </c>
      <c r="M13" s="92">
        <f>dati!N13/quozienti!B13*1000</f>
        <v>1.4970059880239521</v>
      </c>
    </row>
    <row r="14" spans="1:13" s="94" customFormat="1" ht="10.5" customHeight="1">
      <c r="A14" s="38">
        <v>1965</v>
      </c>
      <c r="B14" s="95">
        <f>(dati!Q14*2-dati!N14)/2</f>
        <v>22735</v>
      </c>
      <c r="C14" s="92">
        <f>dati!D14/quozienti!B14*1000</f>
        <v>23.18011875962173</v>
      </c>
      <c r="D14" s="92">
        <f>dati!E14/quozienti!B14*1000</f>
        <v>9.324829557950297</v>
      </c>
      <c r="E14" s="92">
        <f>dati!F14/quozienti!B14*1000</f>
        <v>13.85528920167143</v>
      </c>
      <c r="F14" s="92">
        <f>dati!G14/quozienti!B14*1000</f>
        <v>24.103804706399824</v>
      </c>
      <c r="G14" s="92">
        <f>dati!H14/quozienti!B14*1000</f>
        <v>4.5304596437211355</v>
      </c>
      <c r="H14" s="93">
        <f>dati!I14/quozienti!B14*1000</f>
        <v>28.634264350120958</v>
      </c>
      <c r="I14" s="92">
        <f>dati!J14/quozienti!B14*1000</f>
        <v>25.687266329447986</v>
      </c>
      <c r="J14" s="92">
        <f>dati!K14/quozienti!B14*1000</f>
        <v>16.27446668132835</v>
      </c>
      <c r="K14" s="92">
        <f>dati!L14/quozienti!B14*1000</f>
        <v>41.96173301077634</v>
      </c>
      <c r="L14" s="92">
        <f>dati!M14/quozienti!B14*1000</f>
        <v>-13.327468660655377</v>
      </c>
      <c r="M14" s="92">
        <f>dati!N14/quozienti!B14*1000</f>
        <v>0.5278205410160546</v>
      </c>
    </row>
    <row r="15" spans="1:13" s="94" customFormat="1" ht="10.5" customHeight="1">
      <c r="A15" s="38">
        <v>1966</v>
      </c>
      <c r="B15" s="95">
        <f>(dati!Q15*2-dati!N15)/2</f>
        <v>22771.5</v>
      </c>
      <c r="C15" s="92">
        <f>dati!D15/quozienti!B15*1000</f>
        <v>22.61598928485168</v>
      </c>
      <c r="D15" s="92">
        <f>dati!E15/quozienti!B15*1000</f>
        <v>9.178139340842721</v>
      </c>
      <c r="E15" s="92">
        <f>dati!F15/quozienti!B15*1000</f>
        <v>13.437849944008958</v>
      </c>
      <c r="F15" s="92">
        <f>dati!G15/quozienti!B15*1000</f>
        <v>19.893287662209342</v>
      </c>
      <c r="G15" s="92">
        <f>dati!H15/quozienti!B15*1000</f>
        <v>5.269745076081945</v>
      </c>
      <c r="H15" s="93">
        <f>dati!I15/quozienti!B15*1000</f>
        <v>25.163032738291285</v>
      </c>
      <c r="I15" s="92">
        <f>dati!J15/quozienti!B15*1000</f>
        <v>20.46417671211822</v>
      </c>
      <c r="J15" s="92">
        <f>dati!K15/quozienti!B15*1000</f>
        <v>15.457918889840371</v>
      </c>
      <c r="K15" s="92">
        <f>dati!L15/quozienti!B15*1000</f>
        <v>35.92209560195859</v>
      </c>
      <c r="L15" s="92">
        <f>dati!M15/quozienti!B15*1000</f>
        <v>-10.759062863667305</v>
      </c>
      <c r="M15" s="92">
        <f>dati!N15/quozienti!B15*1000</f>
        <v>2.678787080341655</v>
      </c>
    </row>
    <row r="16" spans="1:13" s="94" customFormat="1" ht="10.5" customHeight="1">
      <c r="A16" s="38">
        <v>1967</v>
      </c>
      <c r="B16" s="95">
        <f>(dati!Q16*2-dati!N16)/2</f>
        <v>22733.5</v>
      </c>
      <c r="C16" s="92">
        <f>dati!D16/quozienti!B16*1000</f>
        <v>19.926540128004927</v>
      </c>
      <c r="D16" s="92">
        <f>dati!E16/quozienti!B16*1000</f>
        <v>8.269734092858556</v>
      </c>
      <c r="E16" s="92">
        <f>dati!F16/quozienti!B16*1000</f>
        <v>11.65680603514637</v>
      </c>
      <c r="F16" s="92">
        <f>dati!G16/quozienti!B16*1000</f>
        <v>19.354696813073218</v>
      </c>
      <c r="G16" s="92">
        <f>dati!H16/quozienti!B16*1000</f>
        <v>5.630457254712209</v>
      </c>
      <c r="H16" s="93">
        <f>dati!I16/quozienti!B16*1000</f>
        <v>24.985154067785427</v>
      </c>
      <c r="I16" s="92">
        <f>dati!J16/quozienti!B16*1000</f>
        <v>23.973431279829327</v>
      </c>
      <c r="J16" s="92">
        <f>dati!K16/quozienti!B16*1000</f>
        <v>18.694877603536632</v>
      </c>
      <c r="K16" s="92">
        <f>dati!L16/quozienti!B16*1000</f>
        <v>42.66830888336596</v>
      </c>
      <c r="L16" s="92">
        <f>dati!M16/quozienti!B16*1000</f>
        <v>-17.68315481558053</v>
      </c>
      <c r="M16" s="92">
        <f>dati!N16/quozienti!B16*1000</f>
        <v>-6.0263487804341604</v>
      </c>
    </row>
    <row r="17" spans="1:13" s="94" customFormat="1" ht="10.5" customHeight="1">
      <c r="A17" s="38">
        <v>1968</v>
      </c>
      <c r="B17" s="95">
        <f>(dati!Q17*2-dati!N17)/2</f>
        <v>22576.5</v>
      </c>
      <c r="C17" s="92">
        <f>dati!D17/quozienti!B17*1000</f>
        <v>19.843642725843246</v>
      </c>
      <c r="D17" s="92">
        <f>dati!E17/quozienti!B17*1000</f>
        <v>8.991650610147719</v>
      </c>
      <c r="E17" s="92">
        <f>dati!F17/quozienti!B17*1000</f>
        <v>10.851992115695523</v>
      </c>
      <c r="F17" s="92">
        <f>dati!G17/quozienti!B17*1000</f>
        <v>17.54036276659358</v>
      </c>
      <c r="G17" s="92">
        <f>dati!H17/quozienti!B17*1000</f>
        <v>6.511195269417315</v>
      </c>
      <c r="H17" s="93">
        <f>dati!I17/quozienti!B17*1000</f>
        <v>24.051558036010896</v>
      </c>
      <c r="I17" s="92">
        <f>dati!J17/quozienti!B17*1000</f>
        <v>31.581511748942486</v>
      </c>
      <c r="J17" s="92">
        <f>dati!K17/quozienti!B17*1000</f>
        <v>11.162049033286825</v>
      </c>
      <c r="K17" s="92">
        <f>dati!L17/quozienti!B17*1000</f>
        <v>42.74356078222931</v>
      </c>
      <c r="L17" s="92">
        <f>dati!M17/quozienti!B17*1000</f>
        <v>-18.692002746218414</v>
      </c>
      <c r="M17" s="92">
        <f>dati!N17/quozienti!B17*1000</f>
        <v>-7.8400106305228885</v>
      </c>
    </row>
    <row r="18" spans="1:13" s="94" customFormat="1" ht="10.5" customHeight="1">
      <c r="A18" s="38">
        <v>1969</v>
      </c>
      <c r="B18" s="95">
        <f>(dati!Q18*2-dati!N18)/2</f>
        <v>22426.5</v>
      </c>
      <c r="C18" s="92">
        <f>dati!D18/quozienti!B18*1000</f>
        <v>18.77243439680735</v>
      </c>
      <c r="D18" s="92">
        <f>dati!E18/quozienti!B18*1000</f>
        <v>6.9114663456179075</v>
      </c>
      <c r="E18" s="92">
        <f>dati!F18/quozienti!B18*1000</f>
        <v>11.860968051189442</v>
      </c>
      <c r="F18" s="92">
        <f>dati!G18/quozienti!B18*1000</f>
        <v>16.54292912402738</v>
      </c>
      <c r="G18" s="92">
        <f>dati!H18/quozienti!B18*1000</f>
        <v>6.019664236505919</v>
      </c>
      <c r="H18" s="93">
        <f>dati!I18/quozienti!B18*1000</f>
        <v>22.562593360533295</v>
      </c>
      <c r="I18" s="92">
        <f>dati!J18/quozienti!B18*1000</f>
        <v>32.72913740440996</v>
      </c>
      <c r="J18" s="92">
        <f>dati!K18/quozienti!B18*1000</f>
        <v>7.179006978351504</v>
      </c>
      <c r="K18" s="92">
        <f>dati!L18/quozienti!B18*1000</f>
        <v>39.90814438276147</v>
      </c>
      <c r="L18" s="92">
        <f>dati!M18/quozienti!B18*1000</f>
        <v>-17.345551022228168</v>
      </c>
      <c r="M18" s="92">
        <f>dati!N18/quozienti!B18*1000</f>
        <v>-5.484582971038727</v>
      </c>
    </row>
    <row r="19" spans="1:13" s="94" customFormat="1" ht="10.5" customHeight="1">
      <c r="A19" s="38">
        <v>1970</v>
      </c>
      <c r="B19" s="95">
        <f>(dati!Q19*2-dati!N19)/2</f>
        <v>22091.5</v>
      </c>
      <c r="C19" s="92">
        <f>dati!D19/quozienti!B19*1000</f>
        <v>18.28757666975986</v>
      </c>
      <c r="D19" s="92">
        <f>dati!E19/quozienti!B19*1000</f>
        <v>8.736391824910035</v>
      </c>
      <c r="E19" s="92">
        <f>dati!F19/quozienti!B19*1000</f>
        <v>9.55118484484983</v>
      </c>
      <c r="F19" s="92">
        <f>dati!G19/quozienti!B19*1000</f>
        <v>18.28757666975986</v>
      </c>
      <c r="G19" s="92">
        <f>dati!H19/quozienti!B19*1000</f>
        <v>6.971006948373809</v>
      </c>
      <c r="H19" s="93">
        <f>dati!I19/quozienti!B19*1000</f>
        <v>25.25858361813367</v>
      </c>
      <c r="I19" s="92">
        <f>dati!J19/quozienti!B19*1000</f>
        <v>39.472195188194554</v>
      </c>
      <c r="J19" s="92">
        <f>dati!K19/quozienti!B19*1000</f>
        <v>20.09822782518163</v>
      </c>
      <c r="K19" s="92">
        <f>dati!L19/quozienti!B19*1000</f>
        <v>59.570423013376185</v>
      </c>
      <c r="L19" s="92">
        <f>dati!M19/quozienti!B19*1000</f>
        <v>-34.311839395242515</v>
      </c>
      <c r="M19" s="92">
        <f>dati!N19/quozienti!B19*1000</f>
        <v>-24.760654550392687</v>
      </c>
    </row>
    <row r="20" spans="1:13" s="94" customFormat="1" ht="10.5" customHeight="1">
      <c r="A20" s="38">
        <v>1971</v>
      </c>
      <c r="B20" s="95">
        <f>(dati!Q20*2-dati!N20)/2</f>
        <v>20122.5</v>
      </c>
      <c r="C20" s="92">
        <f>dati!D20/quozienti!B20*1000</f>
        <v>19.778854516088956</v>
      </c>
      <c r="D20" s="92">
        <f>dati!E20/quozienti!B20*1000</f>
        <v>9.392471114424152</v>
      </c>
      <c r="E20" s="92">
        <f>dati!F20/quozienti!B20*1000</f>
        <v>10.386383401664803</v>
      </c>
      <c r="F20" s="92">
        <f>dati!G20/quozienti!B20*1000</f>
        <v>15.206857994781961</v>
      </c>
      <c r="G20" s="92">
        <f>dati!H20/quozienti!B20*1000</f>
        <v>5.317430736737483</v>
      </c>
      <c r="H20" s="93">
        <f>dati!I20/quozienti!B20*1000</f>
        <v>20.524288731519444</v>
      </c>
      <c r="I20" s="92">
        <f>dati!J20/quozienti!B20*1000</f>
        <v>31.80519319170083</v>
      </c>
      <c r="J20" s="92">
        <f>dati!K20/quozienti!B20*1000</f>
        <v>3.4289973909802463</v>
      </c>
      <c r="K20" s="92">
        <f>dati!L20/quozienti!B20*1000</f>
        <v>35.23419058268107</v>
      </c>
      <c r="L20" s="92">
        <f>dati!M20/quozienti!B20*1000</f>
        <v>-14.709901851161636</v>
      </c>
      <c r="M20" s="92">
        <f>dati!N20/quozienti!B20*1000</f>
        <v>-4.323518449496833</v>
      </c>
    </row>
    <row r="21" spans="1:13" s="94" customFormat="1" ht="10.5" customHeight="1">
      <c r="A21" s="38">
        <v>1972</v>
      </c>
      <c r="B21" s="95">
        <f>(dati!Q21*2-dati!N21)/2</f>
        <v>20525.5</v>
      </c>
      <c r="C21" s="92">
        <f>dati!D21/quozienti!B21*1000</f>
        <v>17.58787849260676</v>
      </c>
      <c r="D21" s="92">
        <f>dati!E21/quozienti!B21*1000</f>
        <v>9.890136659277484</v>
      </c>
      <c r="E21" s="92">
        <f>dati!F21/quozienti!B21*1000</f>
        <v>7.697741833329274</v>
      </c>
      <c r="F21" s="92">
        <f>dati!G21/quozienti!B21*1000</f>
        <v>55.24834961389491</v>
      </c>
      <c r="G21" s="92">
        <f>dati!H21/quozienti!B21*1000</f>
        <v>7.015663443034274</v>
      </c>
      <c r="H21" s="93">
        <f>dati!I21/quozienti!B21*1000</f>
        <v>62.26401305692919</v>
      </c>
      <c r="I21" s="92">
        <f>dati!J21/quozienti!B21*1000</f>
        <v>25.188180555893886</v>
      </c>
      <c r="J21" s="92">
        <f>dati!K21/quozienti!B21*1000</f>
        <v>1.266717010547855</v>
      </c>
      <c r="K21" s="92">
        <f>dati!L21/quozienti!B21*1000</f>
        <v>26.45489756644174</v>
      </c>
      <c r="L21" s="92">
        <f>dati!M21/quozienti!B21*1000</f>
        <v>35.80911549048744</v>
      </c>
      <c r="M21" s="92">
        <f>dati!N21/quozienti!B21*1000</f>
        <v>43.50685732381671</v>
      </c>
    </row>
    <row r="22" spans="1:13" s="94" customFormat="1" ht="10.5" customHeight="1">
      <c r="A22" s="38">
        <v>1973</v>
      </c>
      <c r="B22" s="95">
        <f>(dati!Q22*2-dati!N22)/2</f>
        <v>21045.5</v>
      </c>
      <c r="C22" s="92">
        <f>dati!D22/quozienti!B22*1000</f>
        <v>17.580955548692117</v>
      </c>
      <c r="D22" s="92">
        <f>dati!E22/quozienti!B22*1000</f>
        <v>8.125252429260412</v>
      </c>
      <c r="E22" s="92">
        <f>dati!F22/quozienti!B22*1000</f>
        <v>9.455703119431707</v>
      </c>
      <c r="F22" s="92">
        <f>dati!G22/quozienti!B22*1000</f>
        <v>31.170559026870354</v>
      </c>
      <c r="G22" s="92">
        <f>dati!H22/quozienti!B22*1000</f>
        <v>6.74728564301157</v>
      </c>
      <c r="H22" s="93">
        <f>dati!I22/quozienti!B22*1000</f>
        <v>37.91784466988192</v>
      </c>
      <c r="I22" s="92">
        <f>dati!J22/quozienti!B22*1000</f>
        <v>34.21158917583331</v>
      </c>
      <c r="J22" s="92">
        <f>dati!K22/quozienti!B22*1000</f>
        <v>6.177092490081015</v>
      </c>
      <c r="K22" s="92">
        <f>dati!L22/quozienti!B22*1000</f>
        <v>40.388681665914326</v>
      </c>
      <c r="L22" s="92">
        <f>dati!M22/quozienti!B22*1000</f>
        <v>-2.470836996032406</v>
      </c>
      <c r="M22" s="92">
        <f>dati!N22/quozienti!B22*1000</f>
        <v>6.984866123399302</v>
      </c>
    </row>
    <row r="23" spans="1:13" s="94" customFormat="1" ht="10.5" customHeight="1">
      <c r="A23" s="38">
        <v>1974</v>
      </c>
      <c r="B23" s="95">
        <f>(dati!Q23*2-dati!N23)/2</f>
        <v>21155</v>
      </c>
      <c r="C23" s="92">
        <f>dati!D23/quozienti!B23*1000</f>
        <v>16.497281966438194</v>
      </c>
      <c r="D23" s="92">
        <f>dati!E23/quozienti!B23*1000</f>
        <v>8.555896951075395</v>
      </c>
      <c r="E23" s="92">
        <f>dati!F23/quozienti!B23*1000</f>
        <v>7.9413850153627985</v>
      </c>
      <c r="F23" s="92">
        <f>dati!G23/quozienti!B23*1000</f>
        <v>17.58449539116048</v>
      </c>
      <c r="G23" s="92">
        <f>dati!H23/quozienti!B23*1000</f>
        <v>6.806901441739542</v>
      </c>
      <c r="H23" s="93">
        <f>dati!I23/quozienti!B23*1000</f>
        <v>24.39139683290002</v>
      </c>
      <c r="I23" s="92">
        <f>dati!J23/quozienti!B23*1000</f>
        <v>24.911368470810682</v>
      </c>
      <c r="J23" s="92">
        <f>dati!K23/quozienti!B23*1000</f>
        <v>4.017962656582368</v>
      </c>
      <c r="K23" s="92">
        <f>dati!L23/quozienti!B23*1000</f>
        <v>28.92933112739305</v>
      </c>
      <c r="L23" s="92">
        <f>dati!M23/quozienti!B23*1000</f>
        <v>-4.537934294493027</v>
      </c>
      <c r="M23" s="92">
        <f>dati!N23/quozienti!B23*1000</f>
        <v>3.403450720869771</v>
      </c>
    </row>
    <row r="24" spans="1:13" s="94" customFormat="1" ht="10.5" customHeight="1">
      <c r="A24" s="38">
        <v>1975</v>
      </c>
      <c r="B24" s="95">
        <f>(dati!Q24*2-dati!N24)/2</f>
        <v>21316</v>
      </c>
      <c r="C24" s="92">
        <f>dati!D24/quozienti!B24*1000</f>
        <v>15.809720397823233</v>
      </c>
      <c r="D24" s="92">
        <f>dati!E24/quozienti!B24*1000</f>
        <v>10.7431037718146</v>
      </c>
      <c r="E24" s="92">
        <f>dati!F24/quozienti!B24*1000</f>
        <v>5.066616626008632</v>
      </c>
      <c r="F24" s="92">
        <f>dati!G24/quozienti!B24*1000</f>
        <v>17.92081065866016</v>
      </c>
      <c r="G24" s="92">
        <f>dati!H24/quozienti!B24*1000</f>
        <v>6.6147494839557135</v>
      </c>
      <c r="H24" s="93">
        <f>dati!I24/quozienti!B24*1000</f>
        <v>24.535560142615875</v>
      </c>
      <c r="I24" s="92">
        <f>dati!J24/quozienti!B24*1000</f>
        <v>15.528241696378307</v>
      </c>
      <c r="J24" s="92">
        <f>dati!K24/quozienti!B24*1000</f>
        <v>2.3456558453743668</v>
      </c>
      <c r="K24" s="92">
        <f>dati!L24/quozienti!B24*1000</f>
        <v>17.873897541752672</v>
      </c>
      <c r="L24" s="92">
        <f>dati!M24/quozienti!B24*1000</f>
        <v>6.661662600863202</v>
      </c>
      <c r="M24" s="92">
        <f>dati!N24/quozienti!B24*1000</f>
        <v>11.728279226871834</v>
      </c>
    </row>
    <row r="25" spans="1:13" s="94" customFormat="1" ht="10.5" customHeight="1">
      <c r="A25" s="38">
        <v>1976</v>
      </c>
      <c r="B25" s="95">
        <f>(dati!Q25*2-dati!N25)/2</f>
        <v>21582.5</v>
      </c>
      <c r="C25" s="92">
        <f>dati!D25/quozienti!B25*1000</f>
        <v>15.614502490443646</v>
      </c>
      <c r="D25" s="92">
        <f>dati!E25/quozienti!B25*1000</f>
        <v>9.776439244758485</v>
      </c>
      <c r="E25" s="92">
        <f>dati!F25/quozienti!B25*1000</f>
        <v>5.838063245685162</v>
      </c>
      <c r="F25" s="92">
        <f>dati!G25/quozienti!B25*1000</f>
        <v>18.857870960268734</v>
      </c>
      <c r="G25" s="92">
        <f>dati!H25/quozienti!B25*1000</f>
        <v>6.533070774933395</v>
      </c>
      <c r="H25" s="93">
        <f>dati!I25/quozienti!B25*1000</f>
        <v>25.390941735202134</v>
      </c>
      <c r="I25" s="92">
        <f>dati!J25/quozienti!B25*1000</f>
        <v>16.911849878373683</v>
      </c>
      <c r="J25" s="92">
        <f>dati!K25/quozienti!B25*1000</f>
        <v>1.2046797173636046</v>
      </c>
      <c r="K25" s="92">
        <f>dati!L25/quozienti!B25*1000</f>
        <v>18.116529595737287</v>
      </c>
      <c r="L25" s="92">
        <f>dati!M25/quozienti!B25*1000</f>
        <v>7.274412139464844</v>
      </c>
      <c r="M25" s="92">
        <f>dati!N25/quozienti!B25*1000</f>
        <v>13.112475385150006</v>
      </c>
    </row>
    <row r="26" spans="1:13" s="94" customFormat="1" ht="10.5" customHeight="1">
      <c r="A26" s="38">
        <v>1977</v>
      </c>
      <c r="B26" s="95">
        <f>(dati!Q26*2-dati!N26)/2</f>
        <v>21797</v>
      </c>
      <c r="C26" s="92">
        <f>dati!D26/quozienti!B26*1000</f>
        <v>14.22214066155893</v>
      </c>
      <c r="D26" s="92">
        <f>dati!E26/quozienti!B26*1000</f>
        <v>10.230765701702069</v>
      </c>
      <c r="E26" s="92">
        <f>dati!F26/quozienti!B26*1000</f>
        <v>3.9913749598568615</v>
      </c>
      <c r="F26" s="92">
        <f>dati!G26/quozienti!B26*1000</f>
        <v>15.002064504289581</v>
      </c>
      <c r="G26" s="92">
        <f>dati!H26/quozienti!B26*1000</f>
        <v>6.010001376336193</v>
      </c>
      <c r="H26" s="93">
        <f>dati!I26/quozienti!B26*1000</f>
        <v>21.012065880625773</v>
      </c>
      <c r="I26" s="92">
        <f>dati!J26/quozienti!B26*1000</f>
        <v>16.8371794283617</v>
      </c>
      <c r="J26" s="92">
        <f>dati!K26/quozienti!B26*1000</f>
        <v>1.468091939257696</v>
      </c>
      <c r="K26" s="92">
        <f>dati!L26/quozienti!B26*1000</f>
        <v>18.305271367619397</v>
      </c>
      <c r="L26" s="92">
        <f>dati!M26/quozienti!B26*1000</f>
        <v>2.7067945130063773</v>
      </c>
      <c r="M26" s="92">
        <f>dati!N26/quozienti!B26*1000</f>
        <v>6.698169472863238</v>
      </c>
    </row>
    <row r="27" spans="1:13" s="94" customFormat="1" ht="10.5" customHeight="1">
      <c r="A27" s="38">
        <v>1978</v>
      </c>
      <c r="B27" s="95">
        <f>(dati!Q27*2-dati!N27)/2</f>
        <v>21976.5</v>
      </c>
      <c r="C27" s="92">
        <f>dati!D27/quozienti!B27*1000</f>
        <v>15.880599731531406</v>
      </c>
      <c r="D27" s="92">
        <f>dati!E27/quozienti!B27*1000</f>
        <v>9.601164880667987</v>
      </c>
      <c r="E27" s="92">
        <f>dati!F27/quozienti!B27*1000</f>
        <v>6.279434850863423</v>
      </c>
      <c r="F27" s="92">
        <f>dati!G27/quozienti!B27*1000</f>
        <v>17.01817850886174</v>
      </c>
      <c r="G27" s="92">
        <f>dati!H27/quozienti!B27*1000</f>
        <v>5.642390735558438</v>
      </c>
      <c r="H27" s="93">
        <f>dati!I27/quozienti!B27*1000</f>
        <v>22.660569244420177</v>
      </c>
      <c r="I27" s="92">
        <f>dati!J27/quozienti!B27*1000</f>
        <v>16.335631242463542</v>
      </c>
      <c r="J27" s="92">
        <f>dati!K27/quozienti!B27*1000</f>
        <v>2.9122016699656452</v>
      </c>
      <c r="K27" s="92">
        <f>dati!L27/quozienti!B27*1000</f>
        <v>19.24783291242919</v>
      </c>
      <c r="L27" s="92">
        <f>dati!M27/quozienti!B27*1000</f>
        <v>3.41273633199099</v>
      </c>
      <c r="M27" s="92">
        <f>dati!N27/quozienti!B27*1000</f>
        <v>9.692171182854413</v>
      </c>
    </row>
    <row r="28" spans="1:13" s="94" customFormat="1" ht="10.5" customHeight="1">
      <c r="A28" s="38">
        <v>1979</v>
      </c>
      <c r="B28" s="95">
        <f>(dati!Q28*2-dati!N28)/2</f>
        <v>22203.5</v>
      </c>
      <c r="C28" s="92">
        <f>dati!D28/quozienti!B28*1000</f>
        <v>16.12358411962078</v>
      </c>
      <c r="D28" s="92">
        <f>dati!E28/quozienti!B28*1000</f>
        <v>9.457968338325038</v>
      </c>
      <c r="E28" s="92">
        <f>dati!F28/quozienti!B28*1000</f>
        <v>6.665615781295742</v>
      </c>
      <c r="F28" s="92">
        <f>dati!G28/quozienti!B28*1000</f>
        <v>18.46555723196793</v>
      </c>
      <c r="G28" s="92">
        <f>dati!H28/quozienti!B28*1000</f>
        <v>6.260274281081811</v>
      </c>
      <c r="H28" s="93">
        <f>dati!I28/quozienti!B28*1000</f>
        <v>24.725831513049744</v>
      </c>
      <c r="I28" s="92">
        <f>dati!J28/quozienti!B28*1000</f>
        <v>16.483887675366496</v>
      </c>
      <c r="J28" s="92">
        <f>dati!K28/quozienti!B28*1000</f>
        <v>4.053415002139302</v>
      </c>
      <c r="K28" s="92">
        <f>dati!L28/quozienti!B28*1000</f>
        <v>20.5373026775058</v>
      </c>
      <c r="L28" s="92">
        <f>dati!M28/quozienti!B28*1000</f>
        <v>4.188528835543946</v>
      </c>
      <c r="M28" s="92">
        <f>dati!N28/quozienti!B28*1000</f>
        <v>10.854144616839688</v>
      </c>
    </row>
    <row r="29" spans="1:13" s="94" customFormat="1" ht="10.5" customHeight="1">
      <c r="A29" s="38">
        <v>1980</v>
      </c>
      <c r="B29" s="95">
        <f>(dati!Q29*2-dati!N29)/2</f>
        <v>22397</v>
      </c>
      <c r="C29" s="92">
        <f>dati!D29/quozienti!B29*1000</f>
        <v>14.421574317989016</v>
      </c>
      <c r="D29" s="92">
        <f>dati!E29/quozienti!B29*1000</f>
        <v>9.153011564048757</v>
      </c>
      <c r="E29" s="92">
        <f>dati!F29/quozienti!B29*1000</f>
        <v>5.26856275394026</v>
      </c>
      <c r="F29" s="92">
        <f>dati!G29/quozienti!B29*1000</f>
        <v>18.306023128097515</v>
      </c>
      <c r="G29" s="92">
        <f>dati!H29/quozienti!B29*1000</f>
        <v>4.911372058757869</v>
      </c>
      <c r="H29" s="93">
        <f>dati!I29/quozienti!B29*1000</f>
        <v>23.217395186855384</v>
      </c>
      <c r="I29" s="92">
        <f>dati!J29/quozienti!B29*1000</f>
        <v>16.787962673572355</v>
      </c>
      <c r="J29" s="92">
        <f>dati!K29/quozienti!B29*1000</f>
        <v>5.1792650801446625</v>
      </c>
      <c r="K29" s="92">
        <f>dati!L29/quozienti!B29*1000</f>
        <v>21.967227753717015</v>
      </c>
      <c r="L29" s="92">
        <f>dati!M29/quozienti!B29*1000</f>
        <v>1.2501674331383668</v>
      </c>
      <c r="M29" s="92">
        <f>dati!N29/quozienti!B29*1000</f>
        <v>6.518730187078626</v>
      </c>
    </row>
    <row r="30" spans="1:13" s="94" customFormat="1" ht="10.5" customHeight="1">
      <c r="A30" s="38">
        <v>1981</v>
      </c>
      <c r="B30" s="95">
        <f>(dati!Q30*2-dati!N30)/2</f>
        <v>20964</v>
      </c>
      <c r="C30" s="92">
        <f>dati!D30/quozienti!B30*1000</f>
        <v>18.269414233924824</v>
      </c>
      <c r="D30" s="92">
        <f>dati!E30/quozienti!B30*1000</f>
        <v>8.920053424918908</v>
      </c>
      <c r="E30" s="92">
        <f>dati!F30/quozienti!B30*1000</f>
        <v>9.349360809005915</v>
      </c>
      <c r="F30" s="92">
        <f>dati!G30/quozienti!B30*1000</f>
        <v>15.693569929402784</v>
      </c>
      <c r="G30" s="92">
        <f>dati!H30/quozienti!B30*1000</f>
        <v>6.0580041976722</v>
      </c>
      <c r="H30" s="93">
        <f>dati!I30/quozienti!B30*1000</f>
        <v>21.751574127074985</v>
      </c>
      <c r="I30" s="92">
        <f>dati!J30/quozienti!B30*1000</f>
        <v>18.50791833619538</v>
      </c>
      <c r="J30" s="92">
        <f>dati!K30/quozienti!B30*1000</f>
        <v>0</v>
      </c>
      <c r="K30" s="92">
        <f>dati!L30/quozienti!B30*1000</f>
        <v>18.50791833619538</v>
      </c>
      <c r="L30" s="92">
        <f>dati!M30/quozienti!B30*1000</f>
        <v>3.243655790879603</v>
      </c>
      <c r="M30" s="92">
        <f>dati!N30/quozienti!B30*1000</f>
        <v>12.593016599885518</v>
      </c>
    </row>
    <row r="31" spans="1:13" s="94" customFormat="1" ht="10.5" customHeight="1">
      <c r="A31" s="38">
        <v>1982</v>
      </c>
      <c r="B31" s="95">
        <f>(dati!Q31*2-dati!N31)/2</f>
        <v>21480</v>
      </c>
      <c r="C31" s="92">
        <f>dati!D31/quozienti!B31*1000</f>
        <v>14.013035381750466</v>
      </c>
      <c r="D31" s="92">
        <f>dati!E31/quozienti!B31*1000</f>
        <v>10.195530726256983</v>
      </c>
      <c r="E31" s="92">
        <f>dati!F31/quozienti!B31*1000</f>
        <v>3.817504655493482</v>
      </c>
      <c r="F31" s="92">
        <f>dati!G31/quozienti!B31*1000</f>
        <v>46.46182495344507</v>
      </c>
      <c r="G31" s="92">
        <f>dati!H31/quozienti!B31*1000</f>
        <v>6.983240223463687</v>
      </c>
      <c r="H31" s="93">
        <f>dati!I31/quozienti!B31*1000</f>
        <v>53.44506517690875</v>
      </c>
      <c r="I31" s="92">
        <f>dati!J31/quozienti!B31*1000</f>
        <v>20.763500931098694</v>
      </c>
      <c r="J31" s="92">
        <f>dati!K31/quozienti!B31*1000</f>
        <v>0.74487895716946</v>
      </c>
      <c r="K31" s="92">
        <f>dati!L31/quozienti!B31*1000</f>
        <v>21.50837988826816</v>
      </c>
      <c r="L31" s="92">
        <f>dati!M31/quozienti!B31*1000</f>
        <v>31.936685288640597</v>
      </c>
      <c r="M31" s="92">
        <f>dati!N31/quozienti!B31*1000</f>
        <v>35.754189944134076</v>
      </c>
    </row>
    <row r="32" spans="1:13" s="94" customFormat="1" ht="10.5" customHeight="1">
      <c r="A32" s="38">
        <v>1983</v>
      </c>
      <c r="B32" s="95">
        <f>(dati!Q32*2-dati!N32)/2</f>
        <v>22056</v>
      </c>
      <c r="C32" s="92">
        <f>dati!D32/quozienti!B32*1000</f>
        <v>14.735219441421835</v>
      </c>
      <c r="D32" s="92">
        <f>dati!E32/quozienti!B32*1000</f>
        <v>9.521218715995648</v>
      </c>
      <c r="E32" s="92">
        <f>dati!F32/quozienti!B32*1000</f>
        <v>5.214000725426188</v>
      </c>
      <c r="F32" s="92">
        <f>dati!G32/quozienti!B32*1000</f>
        <v>32.281465360899524</v>
      </c>
      <c r="G32" s="92">
        <f>dati!H32/quozienti!B32*1000</f>
        <v>7.254261878853826</v>
      </c>
      <c r="H32" s="93">
        <f>dati!I32/quozienti!B32*1000</f>
        <v>39.535727239753356</v>
      </c>
      <c r="I32" s="92">
        <f>dati!J32/quozienti!B32*1000</f>
        <v>26.29669931084512</v>
      </c>
      <c r="J32" s="92">
        <f>dati!K32/quozienti!B32*1000</f>
        <v>1.0428001450852376</v>
      </c>
      <c r="K32" s="92">
        <f>dati!L32/quozienti!B32*1000</f>
        <v>27.33949945593036</v>
      </c>
      <c r="L32" s="92">
        <f>dati!M32/quozienti!B32*1000</f>
        <v>12.196227783822996</v>
      </c>
      <c r="M32" s="92">
        <f>dati!N32/quozienti!B32*1000</f>
        <v>17.410228509249183</v>
      </c>
    </row>
    <row r="33" spans="1:13" s="94" customFormat="1" ht="10.5" customHeight="1">
      <c r="A33" s="38">
        <v>1984</v>
      </c>
      <c r="B33" s="95">
        <f>(dati!Q33*2-dati!N33)/2</f>
        <v>22365</v>
      </c>
      <c r="C33" s="92">
        <f>dati!D33/quozienti!B33*1000</f>
        <v>14.88933601609658</v>
      </c>
      <c r="D33" s="92">
        <f>dati!E33/quozienti!B33*1000</f>
        <v>8.674267829197406</v>
      </c>
      <c r="E33" s="92">
        <f>dati!F33/quozienti!B33*1000</f>
        <v>6.215068186899173</v>
      </c>
      <c r="F33" s="92">
        <f>dati!G33/quozienti!B33*1000</f>
        <v>23.697742007601164</v>
      </c>
      <c r="G33" s="92">
        <f>dati!H33/quozienti!B33*1000</f>
        <v>4.82897384305835</v>
      </c>
      <c r="H33" s="93">
        <f>dati!I33/quozienti!B33*1000</f>
        <v>28.526715850659514</v>
      </c>
      <c r="I33" s="92">
        <f>dati!J33/quozienti!B33*1000</f>
        <v>20.92555331991952</v>
      </c>
      <c r="J33" s="92">
        <f>dati!K33/quozienti!B33*1000</f>
        <v>3.35345405767941</v>
      </c>
      <c r="K33" s="92">
        <f>dati!L33/quozienti!B33*1000</f>
        <v>24.279007377598926</v>
      </c>
      <c r="L33" s="92">
        <f>dati!M33/quozienti!B33*1000</f>
        <v>4.247708473060586</v>
      </c>
      <c r="M33" s="92">
        <f>dati!N33/quozienti!B33*1000</f>
        <v>10.46277665995976</v>
      </c>
    </row>
    <row r="34" spans="1:13" s="94" customFormat="1" ht="10.5" customHeight="1">
      <c r="A34" s="38">
        <v>1985</v>
      </c>
      <c r="B34" s="95">
        <f>(dati!Q34*2-dati!N34)/2</f>
        <v>22614.5</v>
      </c>
      <c r="C34" s="92">
        <f>dati!D34/quozienti!B34*1000</f>
        <v>14.415529859161158</v>
      </c>
      <c r="D34" s="92">
        <f>dati!E34/quozienti!B34*1000</f>
        <v>9.551394017112914</v>
      </c>
      <c r="E34" s="92">
        <f>dati!F34/quozienti!B34*1000</f>
        <v>4.864135842048243</v>
      </c>
      <c r="F34" s="92">
        <f>dati!G34/quozienti!B34*1000</f>
        <v>19.14700745097172</v>
      </c>
      <c r="G34" s="92">
        <f>dati!H34/quozienti!B34*1000</f>
        <v>4.731477591810564</v>
      </c>
      <c r="H34" s="93">
        <f>dati!I34/quozienti!B34*1000</f>
        <v>23.878485042782287</v>
      </c>
      <c r="I34" s="92">
        <f>dati!J34/quozienti!B34*1000</f>
        <v>15.344137610824914</v>
      </c>
      <c r="J34" s="92">
        <f>dati!K34/quozienti!B34*1000</f>
        <v>1.6803378363439385</v>
      </c>
      <c r="K34" s="92">
        <f>dati!L34/quozienti!B34*1000</f>
        <v>17.02447544716885</v>
      </c>
      <c r="L34" s="92">
        <f>dati!M34/quozienti!B34*1000</f>
        <v>6.854009595613434</v>
      </c>
      <c r="M34" s="92">
        <f>dati!N34/quozienti!B34*1000</f>
        <v>11.718145437661677</v>
      </c>
    </row>
    <row r="35" spans="1:13" s="94" customFormat="1" ht="10.5" customHeight="1">
      <c r="A35" s="38">
        <v>1986</v>
      </c>
      <c r="B35" s="95">
        <f>(dati!Q35*2-dati!N35)/2</f>
        <v>22737</v>
      </c>
      <c r="C35" s="92">
        <f>dati!D35/quozienti!B35*1000</f>
        <v>12.446672824031314</v>
      </c>
      <c r="D35" s="92">
        <f>dati!E35/quozienti!B35*1000</f>
        <v>9.236046971896029</v>
      </c>
      <c r="E35" s="92">
        <f>dati!F35/quozienti!B35*1000</f>
        <v>3.2106258521352857</v>
      </c>
      <c r="F35" s="92">
        <f>dati!G35/quozienti!B35*1000</f>
        <v>17.372564542375862</v>
      </c>
      <c r="G35" s="92">
        <f>dati!H35/quozienti!B35*1000</f>
        <v>4.178211725381536</v>
      </c>
      <c r="H35" s="93">
        <f>dati!I35/quozienti!B35*1000</f>
        <v>21.5507762677574</v>
      </c>
      <c r="I35" s="92">
        <f>dati!J35/quozienti!B35*1000</f>
        <v>23.52992919030655</v>
      </c>
      <c r="J35" s="92">
        <f>dati!K35/quozienti!B35*1000</f>
        <v>2.111096450719092</v>
      </c>
      <c r="K35" s="92">
        <f>dati!L35/quozienti!B35*1000</f>
        <v>25.64102564102564</v>
      </c>
      <c r="L35" s="92">
        <f>dati!M35/quozienti!B35*1000</f>
        <v>-4.09024937326824</v>
      </c>
      <c r="M35" s="92">
        <f>dati!N35/quozienti!B35*1000</f>
        <v>-0.879623521132955</v>
      </c>
    </row>
    <row r="36" spans="1:13" s="94" customFormat="1" ht="10.5" customHeight="1">
      <c r="A36" s="38">
        <v>1987</v>
      </c>
      <c r="B36" s="95">
        <f>(dati!Q36*2-dati!N36)/2</f>
        <v>23140.5</v>
      </c>
      <c r="C36" s="92">
        <f>dati!D36/quozienti!B36*1000</f>
        <v>12.14321211728355</v>
      </c>
      <c r="D36" s="92">
        <f>dati!E36/quozienti!B36*1000</f>
        <v>8.68606987748752</v>
      </c>
      <c r="E36" s="92">
        <f>dati!F36/quozienti!B36*1000</f>
        <v>3.457142239796029</v>
      </c>
      <c r="F36" s="92">
        <f>dati!G36/quozienti!B36*1000</f>
        <v>1.4260711739158618</v>
      </c>
      <c r="G36" s="92">
        <f>dati!H36/quozienti!B36*1000</f>
        <v>3.413927961798578</v>
      </c>
      <c r="H36" s="93">
        <f>dati!I36/quozienti!B36*1000</f>
        <v>4.83999913571444</v>
      </c>
      <c r="I36" s="92">
        <f>dati!J36/quozienti!B36*1000</f>
        <v>15.124997299107624</v>
      </c>
      <c r="J36" s="92">
        <f>dati!K36/quozienti!B36*1000</f>
        <v>1.5989282859056633</v>
      </c>
      <c r="K36" s="92">
        <f>dati!L36/quozienti!B36*1000</f>
        <v>16.723925585013287</v>
      </c>
      <c r="L36" s="92">
        <f>dati!M36/quozienti!B36*1000</f>
        <v>-11.883926449298848</v>
      </c>
      <c r="M36" s="92">
        <f>dati!N36/quozienti!B36*1000</f>
        <v>-8.42678420950282</v>
      </c>
    </row>
    <row r="37" spans="1:13" s="94" customFormat="1" ht="10.5" customHeight="1">
      <c r="A37" s="38">
        <v>1988</v>
      </c>
      <c r="B37" s="95">
        <f>(dati!Q37*2-dati!N37)/2</f>
        <v>23233.5</v>
      </c>
      <c r="C37" s="92">
        <f>dati!D37/quozienti!B37*1000</f>
        <v>14.031463188929777</v>
      </c>
      <c r="D37" s="92">
        <f>dati!E37/quozienti!B37*1000</f>
        <v>8.909548711989153</v>
      </c>
      <c r="E37" s="92">
        <f>dati!F37/quozienti!B37*1000</f>
        <v>5.121914476940624</v>
      </c>
      <c r="F37" s="92">
        <f>dati!G37/quozienti!B37*1000</f>
        <v>30.128908687886025</v>
      </c>
      <c r="G37" s="92">
        <f>dati!H37/quozienti!B37*1000</f>
        <v>1.936858415649816</v>
      </c>
      <c r="H37" s="93">
        <f>dati!I37/quozienti!B37*1000</f>
        <v>32.06576710353584</v>
      </c>
      <c r="I37" s="92">
        <f>dati!J37/quozienti!B37*1000</f>
        <v>19.669873243377022</v>
      </c>
      <c r="J37" s="92">
        <f>dati!K37/quozienti!B37*1000</f>
        <v>1.1190737512643383</v>
      </c>
      <c r="K37" s="92">
        <f>dati!L37/quozienti!B37*1000</f>
        <v>20.788946994641357</v>
      </c>
      <c r="L37" s="92">
        <f>dati!M37/quozienti!B37*1000</f>
        <v>11.276820108894483</v>
      </c>
      <c r="M37" s="92">
        <f>dati!N37/quozienti!B37*1000</f>
        <v>16.398734585835108</v>
      </c>
    </row>
    <row r="38" spans="1:13" s="94" customFormat="1" ht="10.5" customHeight="1">
      <c r="A38" s="38">
        <v>1989</v>
      </c>
      <c r="B38" s="95">
        <f>(dati!Q38*2-dati!N38)/2</f>
        <v>23460</v>
      </c>
      <c r="C38" s="92">
        <f>dati!D38/quozienti!B38*1000</f>
        <v>13.81074168797954</v>
      </c>
      <c r="D38" s="92">
        <f>dati!E38/quozienti!B38*1000</f>
        <v>8.312020460358058</v>
      </c>
      <c r="E38" s="92">
        <f>dati!F38/quozienti!B38*1000</f>
        <v>5.498721227621483</v>
      </c>
      <c r="F38" s="92">
        <f>dati!G38/quozienti!B38*1000</f>
        <v>13.938618925831202</v>
      </c>
      <c r="G38" s="92">
        <f>dati!H38/quozienti!B38*1000</f>
        <v>2.4296675191815855</v>
      </c>
      <c r="H38" s="93">
        <f>dati!I38/quozienti!B38*1000</f>
        <v>16.368286445012785</v>
      </c>
      <c r="I38" s="92">
        <f>dati!J38/quozienti!B38*1000</f>
        <v>16.92242114236999</v>
      </c>
      <c r="J38" s="92">
        <f>dati!K38/quozienti!B38*1000</f>
        <v>1.8755328218243819</v>
      </c>
      <c r="K38" s="92">
        <f>dati!L38/quozienti!B38*1000</f>
        <v>18.797953964194374</v>
      </c>
      <c r="L38" s="92">
        <f>dati!M38/quozienti!B38*1000</f>
        <v>-2.4296675191815855</v>
      </c>
      <c r="M38" s="92">
        <f>dati!N38/quozienti!B38*1000</f>
        <v>3.0690537084398977</v>
      </c>
    </row>
    <row r="39" spans="1:13" s="94" customFormat="1" ht="10.5" customHeight="1">
      <c r="A39" s="38">
        <v>1990</v>
      </c>
      <c r="B39" s="95">
        <f>(dati!Q39*2-dati!N39)/2</f>
        <v>23550.5</v>
      </c>
      <c r="C39" s="92">
        <f>dati!D39/quozienti!B39*1000</f>
        <v>14.309674953822636</v>
      </c>
      <c r="D39" s="92">
        <f>dati!E39/quozienti!B39*1000</f>
        <v>8.449926753147492</v>
      </c>
      <c r="E39" s="92">
        <f>dati!F39/quozienti!B39*1000</f>
        <v>5.859748200675145</v>
      </c>
      <c r="F39" s="92">
        <f>dati!G39/quozienti!B39*1000</f>
        <v>14.394598840788943</v>
      </c>
      <c r="G39" s="92">
        <f>dati!H39/quozienti!B39*1000</f>
        <v>2.123097174157661</v>
      </c>
      <c r="H39" s="93">
        <f>dati!I39/quozienti!B39*1000</f>
        <v>16.517696014946605</v>
      </c>
      <c r="I39" s="92">
        <f>dati!J39/quozienti!B39*1000</f>
        <v>14.691832445171014</v>
      </c>
      <c r="J39" s="92">
        <f>dati!K39/quozienti!B39*1000</f>
        <v>3.057259930787032</v>
      </c>
      <c r="K39" s="92">
        <f>dati!L39/quozienti!B39*1000</f>
        <v>17.749092375958046</v>
      </c>
      <c r="L39" s="92">
        <f>dati!M39/quozienti!B39*1000</f>
        <v>-1.2313963610114433</v>
      </c>
      <c r="M39" s="92">
        <f>dati!N39/quozienti!B39*1000</f>
        <v>4.628351839663702</v>
      </c>
    </row>
    <row r="40" spans="1:13" s="94" customFormat="1" ht="10.5" customHeight="1">
      <c r="A40" s="38">
        <v>1991</v>
      </c>
      <c r="B40" s="95">
        <f>(dati!Q40*2-dati!N40)/2</f>
        <v>22488</v>
      </c>
      <c r="C40" s="92">
        <f>dati!D40/quozienti!B40*1000</f>
        <v>13.918534329420135</v>
      </c>
      <c r="D40" s="92">
        <f>dati!E40/quozienti!B40*1000</f>
        <v>9.160441124155104</v>
      </c>
      <c r="E40" s="92">
        <f>dati!F40/quozienti!B40*1000</f>
        <v>4.75809320526503</v>
      </c>
      <c r="F40" s="92">
        <f>dati!G40/quozienti!B40*1000</f>
        <v>11.383849163998576</v>
      </c>
      <c r="G40" s="92">
        <f>dati!H40/quozienti!B40*1000</f>
        <v>1.5119174670935611</v>
      </c>
      <c r="H40" s="93">
        <f>dati!I40/quozienti!B40*1000</f>
        <v>12.895766631092139</v>
      </c>
      <c r="I40" s="92">
        <f>dati!J40/quozienti!B40*1000</f>
        <v>17.698327997154035</v>
      </c>
      <c r="J40" s="92">
        <f>dati!K40/quozienti!B40*1000</f>
        <v>1.1117040199217358</v>
      </c>
      <c r="K40" s="92">
        <f>dati!L40/quozienti!B40*1000</f>
        <v>18.810032017075773</v>
      </c>
      <c r="L40" s="92">
        <f>dati!M40/quozienti!B40*1000</f>
        <v>-5.914265385983636</v>
      </c>
      <c r="M40" s="92">
        <f>dati!N40/quozienti!B40*1000</f>
        <v>-1.1561721807186054</v>
      </c>
    </row>
    <row r="41" spans="1:13" s="94" customFormat="1" ht="10.5" customHeight="1">
      <c r="A41" s="38">
        <v>1992</v>
      </c>
      <c r="B41" s="95">
        <f>(dati!Q41*2-dati!N41)/2</f>
        <v>22535</v>
      </c>
      <c r="C41" s="92">
        <f>dati!D41/quozienti!B41*1000</f>
        <v>16.86265808741957</v>
      </c>
      <c r="D41" s="92">
        <f>dati!E41/quozienti!B41*1000</f>
        <v>9.363212780119813</v>
      </c>
      <c r="E41" s="92">
        <f>dati!F41/quozienti!B41*1000</f>
        <v>7.499445307299755</v>
      </c>
      <c r="F41" s="92">
        <f>dati!G41/quozienti!B41*1000</f>
        <v>15.132016862658087</v>
      </c>
      <c r="G41" s="92">
        <f>dati!H41/quozienti!B41*1000</f>
        <v>0.9318837364100289</v>
      </c>
      <c r="H41" s="93">
        <f>dati!I41/quozienti!B41*1000</f>
        <v>16.063900599068116</v>
      </c>
      <c r="I41" s="92">
        <f>dati!J41/quozienti!B41*1000</f>
        <v>15.620146438872865</v>
      </c>
      <c r="J41" s="92">
        <f>dati!K41/quozienti!B41*1000</f>
        <v>2.6181495451519856</v>
      </c>
      <c r="K41" s="92">
        <f>dati!L41/quozienti!B41*1000</f>
        <v>18.238295984024848</v>
      </c>
      <c r="L41" s="92">
        <f>dati!M41/quozienti!B41*1000</f>
        <v>-2.174395384956734</v>
      </c>
      <c r="M41" s="92">
        <f>dati!N41/quozienti!B41*1000</f>
        <v>5.325049922343022</v>
      </c>
    </row>
    <row r="42" spans="1:13" s="94" customFormat="1" ht="10.5" customHeight="1">
      <c r="A42" s="38">
        <v>1993</v>
      </c>
      <c r="B42" s="95">
        <f>(dati!Q42*2-dati!N42)/2</f>
        <v>23195.5</v>
      </c>
      <c r="C42" s="92">
        <f>dati!D42/quozienti!B42*1000</f>
        <v>14.183785648078292</v>
      </c>
      <c r="D42" s="92">
        <f>dati!E42/quozienti!B42*1000</f>
        <v>10.389946325795952</v>
      </c>
      <c r="E42" s="92">
        <f>dati!F42/quozienti!B42*1000</f>
        <v>3.793839322282339</v>
      </c>
      <c r="F42" s="92">
        <f>dati!G42/quozienti!B42*1000</f>
        <v>66.30596451897998</v>
      </c>
      <c r="G42" s="92">
        <f>dati!H42/quozienti!B42*1000</f>
        <v>1.5520251772973206</v>
      </c>
      <c r="H42" s="93">
        <f>dati!I42/quozienti!B42*1000</f>
        <v>67.85798969627729</v>
      </c>
      <c r="I42" s="92">
        <f>dati!J42/quozienti!B42*1000</f>
        <v>19.09853204285314</v>
      </c>
      <c r="J42" s="92">
        <f>dati!K42/quozienti!B42*1000</f>
        <v>0.7760125886486603</v>
      </c>
      <c r="K42" s="92">
        <f>dati!L42/quozienti!B42*1000</f>
        <v>19.8745446315018</v>
      </c>
      <c r="L42" s="92">
        <f>dati!M42/quozienti!B42*1000</f>
        <v>47.983445064775495</v>
      </c>
      <c r="M42" s="92">
        <f>dati!N42/quozienti!B42*1000</f>
        <v>51.77728438705784</v>
      </c>
    </row>
    <row r="43" spans="1:13" s="94" customFormat="1" ht="10.5" customHeight="1">
      <c r="A43" s="38">
        <v>1994</v>
      </c>
      <c r="B43" s="95">
        <f>(dati!Q43*2-dati!N43)/2</f>
        <v>23788</v>
      </c>
      <c r="C43" s="92">
        <f>dati!D43/quozienti!B43*1000</f>
        <v>12.779552715654951</v>
      </c>
      <c r="D43" s="92">
        <f>dati!E43/quozienti!B43*1000</f>
        <v>9.752816546157726</v>
      </c>
      <c r="E43" s="92">
        <f>dati!F43/quozienti!B43*1000</f>
        <v>3.0267361694972257</v>
      </c>
      <c r="F43" s="92">
        <f>dati!G43/quozienti!B43*1000</f>
        <v>10.089120564990752</v>
      </c>
      <c r="G43" s="92">
        <f>dati!H43/quozienti!B43*1000</f>
        <v>1.1350260635614595</v>
      </c>
      <c r="H43" s="93">
        <f>dati!I43/quozienti!B43*1000</f>
        <v>11.22414662855221</v>
      </c>
      <c r="I43" s="92">
        <f>dati!J43/quozienti!B43*1000</f>
        <v>14.37699680511182</v>
      </c>
      <c r="J43" s="92">
        <f>dati!K43/quozienti!B43*1000</f>
        <v>0.5464940306036656</v>
      </c>
      <c r="K43" s="92">
        <f>dati!L43/quozienti!B43*1000</f>
        <v>14.923490835715487</v>
      </c>
      <c r="L43" s="92">
        <f>dati!M43/quozienti!B43*1000</f>
        <v>-3.6993442071632754</v>
      </c>
      <c r="M43" s="92">
        <f>dati!N43/quozienti!B43*1000</f>
        <v>-0.67260803766605</v>
      </c>
    </row>
    <row r="44" spans="1:13" s="94" customFormat="1" ht="10.5" customHeight="1">
      <c r="A44" s="38">
        <v>1995</v>
      </c>
      <c r="B44" s="95">
        <f>(dati!Q44*2-dati!N44)/2</f>
        <v>23749</v>
      </c>
      <c r="C44" s="92">
        <f>dati!D44/quozienti!B44*1000</f>
        <v>11.495220851404271</v>
      </c>
      <c r="D44" s="92">
        <f>dati!E44/quozienti!B44*1000</f>
        <v>9.726725335803613</v>
      </c>
      <c r="E44" s="92">
        <f>dati!F44/quozienti!B44*1000</f>
        <v>1.768495515600657</v>
      </c>
      <c r="F44" s="92">
        <f>dati!G44/quozienti!B44*1000</f>
        <v>10.94782938228978</v>
      </c>
      <c r="G44" s="92">
        <f>dati!H44/quozienti!B44*1000</f>
        <v>1.178997010400438</v>
      </c>
      <c r="H44" s="93">
        <f>dati!I44/quozienti!B44*1000</f>
        <v>12.12682639269022</v>
      </c>
      <c r="I44" s="92">
        <f>dati!J44/quozienti!B44*1000</f>
        <v>15.158532990862772</v>
      </c>
      <c r="J44" s="92">
        <f>dati!K44/quozienti!B44*1000</f>
        <v>1.3474251547433576</v>
      </c>
      <c r="K44" s="92">
        <f>dati!L44/quozienti!B44*1000</f>
        <v>16.505958145606133</v>
      </c>
      <c r="L44" s="92">
        <f>dati!M44/quozienti!B44*1000</f>
        <v>-4.379131752915913</v>
      </c>
      <c r="M44" s="92">
        <f>dati!N44/quozienti!B44*1000</f>
        <v>-2.6106362373152554</v>
      </c>
    </row>
    <row r="45" spans="1:13" s="94" customFormat="1" ht="10.5" customHeight="1">
      <c r="A45" s="38">
        <v>1996</v>
      </c>
      <c r="B45" s="95">
        <f>(dati!Q45*2-dati!N45)/2</f>
        <v>23690</v>
      </c>
      <c r="C45" s="92">
        <f>dati!D45/quozienti!B45*1000</f>
        <v>10.088644997889405</v>
      </c>
      <c r="D45" s="92">
        <f>dati!E45/quozienti!B45*1000</f>
        <v>9.244406922752217</v>
      </c>
      <c r="E45" s="92">
        <f>dati!F45/quozienti!B45*1000</f>
        <v>0.8442380751371886</v>
      </c>
      <c r="F45" s="92">
        <f>dati!G45/quozienti!B45*1000</f>
        <v>12.199240185732375</v>
      </c>
      <c r="G45" s="92">
        <f>dati!H45/quozienti!B45*1000</f>
        <v>1.2663571127057829</v>
      </c>
      <c r="H45" s="93">
        <f>dati!I45/quozienti!B45*1000</f>
        <v>13.465597298438158</v>
      </c>
      <c r="I45" s="92">
        <f>dati!J45/quozienti!B45*1000</f>
        <v>16.20937104263402</v>
      </c>
      <c r="J45" s="92">
        <f>dati!K45/quozienti!B45*1000</f>
        <v>0.46433094132545377</v>
      </c>
      <c r="K45" s="92">
        <f>dati!L45/quozienti!B45*1000</f>
        <v>16.673701983959475</v>
      </c>
      <c r="L45" s="92">
        <f>dati!M45/quozienti!B45*1000</f>
        <v>-3.208104685521317</v>
      </c>
      <c r="M45" s="92">
        <f>dati!N45/quozienti!B45*1000</f>
        <v>-2.3638666103841284</v>
      </c>
    </row>
    <row r="46" spans="1:13" s="94" customFormat="1" ht="10.5" customHeight="1">
      <c r="A46" s="38">
        <v>1997</v>
      </c>
      <c r="B46" s="95">
        <f>(dati!Q46*2-dati!N46)/2</f>
        <v>23677</v>
      </c>
      <c r="C46" s="92">
        <f>dati!D46/quozienti!B46*1000</f>
        <v>11.9525277695654</v>
      </c>
      <c r="D46" s="92">
        <f>dati!E46/quozienti!B46*1000</f>
        <v>8.996072137517421</v>
      </c>
      <c r="E46" s="92">
        <f>dati!F46/quozienti!B46*1000</f>
        <v>2.9564556320479793</v>
      </c>
      <c r="F46" s="92">
        <f>dati!G46/quozienti!B46*1000</f>
        <v>10.685475355830553</v>
      </c>
      <c r="G46" s="92">
        <f>dati!H46/quozienti!B46*1000</f>
        <v>1.1403471723613634</v>
      </c>
      <c r="H46" s="93">
        <f>dati!I46/quozienti!B46*1000</f>
        <v>11.825822528191917</v>
      </c>
      <c r="I46" s="92">
        <f>dati!J46/quozienti!B46*1000</f>
        <v>12.881699539637623</v>
      </c>
      <c r="J46" s="92">
        <f>dati!K46/quozienti!B46*1000</f>
        <v>0.633526206867424</v>
      </c>
      <c r="K46" s="92">
        <f>dati!L46/quozienti!B46*1000</f>
        <v>13.515225746505047</v>
      </c>
      <c r="L46" s="92">
        <f>dati!M46/quozienti!B46*1000</f>
        <v>-1.689403218313131</v>
      </c>
      <c r="M46" s="92">
        <f>dati!N46/quozienti!B46*1000</f>
        <v>1.267052413734848</v>
      </c>
    </row>
    <row r="47" spans="1:13" s="94" customFormat="1" ht="10.5" customHeight="1">
      <c r="A47" s="38">
        <v>1998</v>
      </c>
      <c r="B47" s="95">
        <f>(dati!Q47*2-dati!N47)/2</f>
        <v>23663.5</v>
      </c>
      <c r="C47" s="92">
        <f>dati!D47/quozienti!B47*1000</f>
        <v>11.748050795528979</v>
      </c>
      <c r="D47" s="92">
        <f>dati!E47/quozienti!B47*1000</f>
        <v>8.578612631267564</v>
      </c>
      <c r="E47" s="92">
        <f>dati!F47/quozienti!B47*1000</f>
        <v>3.1694381642614156</v>
      </c>
      <c r="F47" s="92">
        <f>dati!G47/quozienti!B47*1000</f>
        <v>10.649312231918355</v>
      </c>
      <c r="G47" s="92">
        <f>dati!H47/quozienti!B47*1000</f>
        <v>1.3945527922750227</v>
      </c>
      <c r="H47" s="93">
        <f>dati!I47/quozienti!B47*1000</f>
        <v>12.043865024193376</v>
      </c>
      <c r="I47" s="92">
        <f>dati!J47/quozienti!B47*1000</f>
        <v>16.523337629682846</v>
      </c>
      <c r="J47" s="92">
        <f>dati!K47/quozienti!B47*1000</f>
        <v>1.098738563610624</v>
      </c>
      <c r="K47" s="92">
        <f>dati!L47/quozienti!B47*1000</f>
        <v>17.62207619329347</v>
      </c>
      <c r="L47" s="92">
        <f>dati!M47/quozienti!B47*1000</f>
        <v>-5.578211169100091</v>
      </c>
      <c r="M47" s="92">
        <f>dati!N47/quozienti!B47*1000</f>
        <v>-2.4087730048386757</v>
      </c>
    </row>
    <row r="48" spans="1:13" s="94" customFormat="1" ht="10.5" customHeight="1">
      <c r="A48" s="38">
        <v>1999</v>
      </c>
      <c r="B48" s="95">
        <f>(dati!Q48*2-dati!N48)/2</f>
        <v>23561</v>
      </c>
      <c r="C48" s="92">
        <f>dati!D48/quozienti!B48*1000</f>
        <v>10.95029922329273</v>
      </c>
      <c r="D48" s="92">
        <f>dati!E48/quozienti!B48*1000</f>
        <v>9.464793514706505</v>
      </c>
      <c r="E48" s="92">
        <f>dati!F48/quozienti!B48*1000</f>
        <v>1.4855057085862229</v>
      </c>
      <c r="F48" s="92">
        <f>dati!G48/quozienti!B48*1000</f>
        <v>8.573490089554772</v>
      </c>
      <c r="G48" s="92">
        <f>dati!H48/quozienti!B48*1000</f>
        <v>0.7639743644157718</v>
      </c>
      <c r="H48" s="93">
        <f>dati!I48/quozienti!B48*1000</f>
        <v>9.337464453970545</v>
      </c>
      <c r="I48" s="92">
        <f>dati!J48/quozienti!B48*1000</f>
        <v>15.788803531259283</v>
      </c>
      <c r="J48" s="92">
        <f>dati!K48/quozienti!B48*1000</f>
        <v>1.3157336276049403</v>
      </c>
      <c r="K48" s="92">
        <f>dati!L48/quozienti!B48*1000</f>
        <v>17.104537158864222</v>
      </c>
      <c r="L48" s="92">
        <f>dati!M48/quozienti!B48*1000</f>
        <v>-7.767072704893681</v>
      </c>
      <c r="M48" s="92">
        <f>dati!N48/quozienti!B48*1000</f>
        <v>-6.281566996307458</v>
      </c>
    </row>
    <row r="49" spans="1:13" s="94" customFormat="1" ht="10.5" customHeight="1">
      <c r="A49" s="38">
        <v>2000</v>
      </c>
      <c r="B49" s="95">
        <f>(dati!Q49*2-dati!N49)/2</f>
        <v>23485</v>
      </c>
      <c r="C49" s="92">
        <f>dati!D49/quozienti!B49*1000</f>
        <v>10.772833723653397</v>
      </c>
      <c r="D49" s="92">
        <f>dati!E49/quozienti!B49*1000</f>
        <v>10.432190760059614</v>
      </c>
      <c r="E49" s="92">
        <f>dati!F49/quozienti!B49*1000</f>
        <v>0.34064296359378327</v>
      </c>
      <c r="F49" s="92">
        <f>dati!G49/quozienti!B49*1000</f>
        <v>11.752182243985523</v>
      </c>
      <c r="G49" s="92">
        <f>dati!H49/quozienti!B49*1000</f>
        <v>1.405152224824356</v>
      </c>
      <c r="H49" s="93">
        <f>dati!I49/quozienti!B49*1000</f>
        <v>13.15733446880988</v>
      </c>
      <c r="I49" s="92">
        <f>dati!J49/quozienti!B49*1000</f>
        <v>12.774111134766873</v>
      </c>
      <c r="J49" s="92">
        <f>dati!K49/quozienti!B49*1000</f>
        <v>0.8941877794336811</v>
      </c>
      <c r="K49" s="92">
        <f>dati!L49/quozienti!B49*1000</f>
        <v>13.668298914200554</v>
      </c>
      <c r="L49" s="92">
        <f>dati!M49/quozienti!B49*1000</f>
        <v>-0.5109644453906749</v>
      </c>
      <c r="M49" s="92">
        <f>dati!N49/quozienti!B49*1000</f>
        <v>-0.17032148179689163</v>
      </c>
    </row>
    <row r="50" spans="1:13" s="94" customFormat="1" ht="10.5" customHeight="1">
      <c r="A50" s="38">
        <v>2001</v>
      </c>
      <c r="B50" s="95">
        <f>(dati!Q50*2-dati!N50)/2</f>
        <v>23115</v>
      </c>
      <c r="C50" s="92">
        <f>dati!D50/quozienti!B50*1000</f>
        <v>11.29136924075276</v>
      </c>
      <c r="D50" s="92">
        <f>dati!E50/quozienti!B50*1000</f>
        <v>7.787151200519144</v>
      </c>
      <c r="E50" s="92">
        <f>dati!F50/quozienti!B50*1000</f>
        <v>3.5042180402336145</v>
      </c>
      <c r="F50" s="92">
        <f>dati!G50/quozienti!B50*1000</f>
        <v>11.421155094094743</v>
      </c>
      <c r="G50" s="92">
        <f>dati!H50/quozienti!B50*1000</f>
        <v>2.2063595068137576</v>
      </c>
      <c r="H50" s="93">
        <f>dati!I50/quozienti!B50*1000</f>
        <v>13.6275146009085</v>
      </c>
      <c r="I50" s="92">
        <f>dati!J50/quozienti!B50*1000</f>
        <v>11.680726800778714</v>
      </c>
      <c r="J50" s="92">
        <f>dati!K50/quozienti!B50*1000</f>
        <v>1.6439541423318191</v>
      </c>
      <c r="K50" s="92">
        <f>dati!L50/quozienti!B50*1000</f>
        <v>13.324680943110534</v>
      </c>
      <c r="L50" s="92">
        <f>dati!M50/quozienti!B50*1000</f>
        <v>0.30283365779796667</v>
      </c>
      <c r="M50" s="92">
        <f>dati!N50/quozienti!B50*1000</f>
        <v>3.8070516980315814</v>
      </c>
    </row>
    <row r="51" spans="1:13" s="94" customFormat="1" ht="10.5" customHeight="1">
      <c r="A51" s="38">
        <v>2002</v>
      </c>
      <c r="B51" s="95">
        <f>(dati!Q51*2-dati!N51)/2</f>
        <v>23139.5</v>
      </c>
      <c r="C51" s="92">
        <f>dati!D51/quozienti!B51*1000</f>
        <v>10.026145768058946</v>
      </c>
      <c r="D51" s="92">
        <f>dati!E51/quozienti!B51*1000</f>
        <v>9.766848894747078</v>
      </c>
      <c r="E51" s="92">
        <f>dati!F51/quozienti!B51*1000</f>
        <v>0.25929687331186935</v>
      </c>
      <c r="F51" s="92">
        <f>dati!G51/quozienti!B51*1000</f>
        <v>10.93368482465049</v>
      </c>
      <c r="G51" s="92">
        <f>dati!H51/quozienti!B51*1000</f>
        <v>1.0804036387994556</v>
      </c>
      <c r="H51" s="93">
        <f>dati!I51/quozienti!B51*1000</f>
        <v>12.014088463449944</v>
      </c>
      <c r="I51" s="92">
        <f>dati!J51/quozienti!B51*1000</f>
        <v>13.483437412217205</v>
      </c>
      <c r="J51" s="92">
        <f>dati!K51/quozienti!B51*1000</f>
        <v>0.4753776010717604</v>
      </c>
      <c r="K51" s="92">
        <f>dati!L51/quozienti!B51*1000</f>
        <v>13.958815013288964</v>
      </c>
      <c r="L51" s="92">
        <f>dati!M51/quozienti!B51*1000</f>
        <v>-1.94472654983902</v>
      </c>
      <c r="M51" s="92">
        <f>dati!N51/quozienti!B51*1000</f>
        <v>-1.6854296765271506</v>
      </c>
    </row>
    <row r="52" spans="1:13" s="94" customFormat="1" ht="10.5" customHeight="1">
      <c r="A52" s="38">
        <v>2003</v>
      </c>
      <c r="B52" s="95">
        <f>(dati!Q52*2-dati!N52)/2</f>
        <v>23125</v>
      </c>
      <c r="C52" s="92">
        <f>dati!D52/quozienti!B52*1000</f>
        <v>10.032432432432433</v>
      </c>
      <c r="D52" s="92">
        <f>dati!E52/quozienti!B52*1000</f>
        <v>11.545945945945947</v>
      </c>
      <c r="E52" s="92">
        <f>dati!F52/quozienti!B52*1000</f>
        <v>-1.5135135135135136</v>
      </c>
      <c r="F52" s="92">
        <f>dati!G52/quozienti!B52*1000</f>
        <v>11.762162162162161</v>
      </c>
      <c r="G52" s="92">
        <f>dati!H52/quozienti!B52*1000</f>
        <v>2.2486486486486483</v>
      </c>
      <c r="H52" s="93">
        <f>dati!I52/quozienti!B52*1000</f>
        <v>14.010810810810812</v>
      </c>
      <c r="I52" s="92">
        <f>dati!J52/quozienti!B52*1000</f>
        <v>11.416216216216217</v>
      </c>
      <c r="J52" s="92">
        <f>dati!K52/quozienti!B52*1000</f>
        <v>0.6486486486486486</v>
      </c>
      <c r="K52" s="92">
        <f>dati!L52/quozienti!B52*1000</f>
        <v>12.064864864864866</v>
      </c>
      <c r="L52" s="92">
        <f>dati!M52/quozienti!B52*1000</f>
        <v>1.9459459459459458</v>
      </c>
      <c r="M52" s="92">
        <f>dati!N52/quozienti!B52*1000</f>
        <v>0.4324324324324324</v>
      </c>
    </row>
    <row r="53" spans="1:13" s="94" customFormat="1" ht="10.5" customHeight="1">
      <c r="A53" s="38">
        <v>2004</v>
      </c>
      <c r="B53" s="95">
        <f>(dati!Q53*2-dati!N53)/2</f>
        <v>23156</v>
      </c>
      <c r="C53" s="92">
        <f>dati!D53/quozienti!B53*1000</f>
        <v>11.91915702193816</v>
      </c>
      <c r="D53" s="92">
        <f>dati!E53/quozienti!B53*1000</f>
        <v>10.105372257730178</v>
      </c>
      <c r="E53" s="92">
        <f>dati!F53/quozienti!B53*1000</f>
        <v>1.8137847642079807</v>
      </c>
      <c r="F53" s="92">
        <f>dati!G53/quozienti!B53*1000</f>
        <v>12.221454482639489</v>
      </c>
      <c r="G53" s="92">
        <f>dati!H53/quozienti!B53*1000</f>
        <v>1.6842287096216964</v>
      </c>
      <c r="H53" s="93">
        <f>dati!I53/quozienti!B53*1000</f>
        <v>13.905683192261185</v>
      </c>
      <c r="I53" s="92">
        <f>dati!J53/quozienti!B53*1000</f>
        <v>13.041976161685957</v>
      </c>
      <c r="J53" s="92">
        <f>dati!K53/quozienti!B53*1000</f>
        <v>0.43185351528761445</v>
      </c>
      <c r="K53" s="92">
        <f>dati!L53/quozienti!B53*1000</f>
        <v>13.47382967697357</v>
      </c>
      <c r="L53" s="92">
        <f>dati!M53/quozienti!B53*1000</f>
        <v>0.43185351528761445</v>
      </c>
      <c r="M53" s="92">
        <f>dati!N53/quozienti!B53*1000</f>
        <v>2.245638279495595</v>
      </c>
    </row>
    <row r="54" spans="1:13" s="94" customFormat="1" ht="10.5" customHeight="1">
      <c r="A54" s="38">
        <v>2005</v>
      </c>
      <c r="B54" s="95">
        <f>(dati!Q54*2-dati!N54)/2</f>
        <v>23165.5</v>
      </c>
      <c r="C54" s="92">
        <f>dati!D54/quozienti!B54*1000</f>
        <v>9.971725194793983</v>
      </c>
      <c r="D54" s="92">
        <f>dati!E54/quozienti!B54*1000</f>
        <v>9.84222227018627</v>
      </c>
      <c r="E54" s="92">
        <f>dati!F54/quozienti!B54*1000</f>
        <v>0.12950292460771404</v>
      </c>
      <c r="F54" s="92">
        <f>dati!G54/quozienti!B54*1000</f>
        <v>9.324210571755412</v>
      </c>
      <c r="G54" s="92">
        <f>dati!H54/quozienti!B54*1000</f>
        <v>1.813040944507997</v>
      </c>
      <c r="H54" s="93">
        <f>dati!I54/quozienti!B54*1000</f>
        <v>11.13725151626341</v>
      </c>
      <c r="I54" s="92">
        <f>dati!J54/quozienti!B54*1000</f>
        <v>11.827933780837885</v>
      </c>
      <c r="J54" s="92">
        <f>dati!K54/quozienti!B54*1000</f>
        <v>0.8633528307180938</v>
      </c>
      <c r="K54" s="92">
        <f>dati!L54/quozienti!B54*1000</f>
        <v>12.691286611555977</v>
      </c>
      <c r="L54" s="92">
        <f>dati!M54/quozienti!B54*1000</f>
        <v>-1.5540350952925686</v>
      </c>
      <c r="M54" s="92">
        <f>dati!N54/quozienti!B54*1000</f>
        <v>-1.4245321706848546</v>
      </c>
    </row>
    <row r="60" ht="12" customHeight="1"/>
  </sheetData>
  <mergeCells count="7">
    <mergeCell ref="M3:M5"/>
    <mergeCell ref="C3:E4"/>
    <mergeCell ref="F3:L4"/>
    <mergeCell ref="A1:J1"/>
    <mergeCell ref="A3:A5"/>
    <mergeCell ref="B3:B5"/>
    <mergeCell ref="K1:M1"/>
  </mergeCells>
  <printOptions horizontalCentered="1" verticalCentered="1"/>
  <pageMargins left="1.1023622047244095" right="0.7874015748031497" top="0.26" bottom="0.2362204724409449" header="0.2362204724409449" footer="0.196850393700787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O1"/>
  <sheetViews>
    <sheetView workbookViewId="0" topLeftCell="A1">
      <selection activeCell="A3" sqref="A3"/>
    </sheetView>
  </sheetViews>
  <sheetFormatPr defaultColWidth="9.140625" defaultRowHeight="12.75"/>
  <cols>
    <col min="1" max="10" width="8.7109375" style="0" customWidth="1"/>
  </cols>
  <sheetData>
    <row r="1" spans="1:15" s="1" customFormat="1" ht="25.5" customHeight="1">
      <c r="A1" s="97" t="s">
        <v>42</v>
      </c>
      <c r="B1" s="97"/>
      <c r="C1" s="97"/>
      <c r="D1" s="97"/>
      <c r="E1" s="97"/>
      <c r="F1" s="97"/>
      <c r="G1" s="97"/>
      <c r="H1" s="98" t="str">
        <f>dati!B7</f>
        <v>San Cataldo</v>
      </c>
      <c r="I1" s="98"/>
      <c r="J1" s="98"/>
      <c r="M1"/>
      <c r="N1"/>
      <c r="O1" s="99"/>
    </row>
  </sheetData>
  <mergeCells count="2">
    <mergeCell ref="H1:J1"/>
    <mergeCell ref="A1:G1"/>
  </mergeCells>
  <printOptions horizontalCentered="1" verticalCentered="1"/>
  <pageMargins left="0.4724409448818898" right="0.4724409448818898" top="1.220472440944882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X116"/>
  <sheetViews>
    <sheetView workbookViewId="0" topLeftCell="A31">
      <selection activeCell="A1" sqref="A1:J1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9.140625" style="5" customWidth="1"/>
    <col min="4" max="5" width="8.28125" style="0" customWidth="1"/>
    <col min="6" max="6" width="9.140625" style="6" customWidth="1"/>
    <col min="13" max="14" width="9.140625" style="6" customWidth="1"/>
  </cols>
  <sheetData>
    <row r="1" spans="1:15" s="1" customFormat="1" ht="23.25" customHeight="1">
      <c r="A1" s="2" t="s">
        <v>43</v>
      </c>
      <c r="B1" s="2"/>
      <c r="C1" s="2"/>
      <c r="D1" s="2"/>
      <c r="E1" s="2"/>
      <c r="F1" s="2"/>
      <c r="G1" s="2"/>
      <c r="H1" s="2"/>
      <c r="I1" s="3" t="str">
        <f>+dati!I1</f>
        <v>San Cataldo</v>
      </c>
      <c r="J1" s="4"/>
      <c r="K1" s="4"/>
      <c r="L1" s="4"/>
      <c r="M1" s="4"/>
      <c r="N1" s="4"/>
      <c r="O1" s="4"/>
    </row>
    <row r="2" ht="5.25" customHeight="1"/>
    <row r="3" spans="1:15" s="16" customFormat="1" ht="11.25" customHeight="1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0" t="s">
        <v>5</v>
      </c>
      <c r="H3" s="11"/>
      <c r="I3" s="11"/>
      <c r="J3" s="11"/>
      <c r="K3" s="11"/>
      <c r="L3" s="11"/>
      <c r="M3" s="12"/>
      <c r="N3" s="13" t="s">
        <v>6</v>
      </c>
      <c r="O3" s="53" t="s">
        <v>7</v>
      </c>
    </row>
    <row r="4" spans="1:15" s="16" customFormat="1" ht="26.25" customHeight="1">
      <c r="A4" s="17"/>
      <c r="B4" s="18"/>
      <c r="C4" s="19"/>
      <c r="D4" s="20"/>
      <c r="E4" s="21"/>
      <c r="F4" s="22"/>
      <c r="G4" s="20"/>
      <c r="H4" s="21"/>
      <c r="I4" s="21"/>
      <c r="J4" s="21"/>
      <c r="K4" s="21"/>
      <c r="L4" s="21"/>
      <c r="M4" s="22"/>
      <c r="N4" s="23"/>
      <c r="O4" s="54"/>
    </row>
    <row r="5" spans="1:15" s="16" customFormat="1" ht="33.75">
      <c r="A5" s="26"/>
      <c r="B5" s="27"/>
      <c r="C5" s="28"/>
      <c r="D5" s="29" t="s">
        <v>8</v>
      </c>
      <c r="E5" s="29" t="s">
        <v>9</v>
      </c>
      <c r="F5" s="30" t="s">
        <v>10</v>
      </c>
      <c r="G5" s="31" t="s">
        <v>11</v>
      </c>
      <c r="H5" s="31" t="s">
        <v>12</v>
      </c>
      <c r="I5" s="32" t="s">
        <v>13</v>
      </c>
      <c r="J5" s="31" t="s">
        <v>14</v>
      </c>
      <c r="K5" s="31" t="s">
        <v>15</v>
      </c>
      <c r="L5" s="32" t="s">
        <v>16</v>
      </c>
      <c r="M5" s="30" t="s">
        <v>17</v>
      </c>
      <c r="N5" s="33"/>
      <c r="O5" s="55"/>
    </row>
    <row r="6" spans="2:16" s="36" customFormat="1" ht="5.25" customHeight="1">
      <c r="B6" s="37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50" s="36" customFormat="1" ht="11.25">
      <c r="A7" s="42">
        <f>+dati!A7</f>
        <v>85016</v>
      </c>
      <c r="B7" s="42" t="str">
        <f>+dati!B7</f>
        <v>San Cataldo</v>
      </c>
      <c r="C7" s="38">
        <v>1960</v>
      </c>
      <c r="D7" s="44">
        <f>SUM(dati!D7:D11)/5</f>
        <v>548.1</v>
      </c>
      <c r="E7" s="44">
        <f>SUM(dati!E7:E11)/5</f>
        <v>205.1</v>
      </c>
      <c r="F7" s="44">
        <f>SUM(dati!F7:F11)/5</f>
        <v>343</v>
      </c>
      <c r="G7" s="44">
        <f>SUM(dati!G7:G11)/5</f>
        <v>472.9</v>
      </c>
      <c r="H7" s="44">
        <f>SUM(dati!H7:H11)/5</f>
        <v>46.4</v>
      </c>
      <c r="I7" s="44">
        <f>SUM(dati!I7:I11)/5</f>
        <v>519.3</v>
      </c>
      <c r="J7" s="44">
        <f>SUM(dati!J7:J11)/5</f>
        <v>649.3</v>
      </c>
      <c r="K7" s="44">
        <f>SUM(dati!K7:K11)/5</f>
        <v>106.3</v>
      </c>
      <c r="L7" s="44">
        <f>SUM(dati!L7:L11)/5</f>
        <v>755.6</v>
      </c>
      <c r="M7" s="44">
        <f>SUM(dati!M7:M11)/5</f>
        <v>-236.3</v>
      </c>
      <c r="N7" s="44">
        <f>SUM(dati!N7:N11)/5</f>
        <v>106.7</v>
      </c>
      <c r="O7" s="44">
        <f>SUM(dati!Q7:Q11)/5</f>
        <v>24176</v>
      </c>
      <c r="P7" s="45"/>
      <c r="S7" s="42"/>
      <c r="T7" s="43"/>
      <c r="U7" s="38"/>
      <c r="V7" s="44"/>
      <c r="W7" s="44"/>
      <c r="X7" s="40"/>
      <c r="Y7" s="40"/>
      <c r="Z7" s="40"/>
      <c r="AA7" s="40"/>
      <c r="AB7" s="40"/>
      <c r="AC7" s="40"/>
      <c r="AD7" s="40"/>
      <c r="AE7" s="40"/>
      <c r="AF7" s="40"/>
      <c r="AG7" s="44"/>
      <c r="AH7" s="44"/>
      <c r="AI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</row>
    <row r="8" spans="1:50" s="36" customFormat="1" ht="11.25">
      <c r="A8" s="42">
        <v>85002</v>
      </c>
      <c r="B8" s="43" t="s">
        <v>44</v>
      </c>
      <c r="C8" s="38">
        <v>1961</v>
      </c>
      <c r="D8" s="44">
        <f>SUM(dati!D8:D12)/5</f>
        <v>540.9</v>
      </c>
      <c r="E8" s="44">
        <f>SUM(dati!E8:E12)/5</f>
        <v>203.5</v>
      </c>
      <c r="F8" s="44">
        <f>SUM(dati!F8:F12)/5</f>
        <v>337.4</v>
      </c>
      <c r="G8" s="44">
        <f>SUM(dati!G8:G12)/5</f>
        <v>599.9</v>
      </c>
      <c r="H8" s="44">
        <f>SUM(dati!H8:H12)/5</f>
        <v>49</v>
      </c>
      <c r="I8" s="44">
        <f>SUM(dati!I8:I12)/5</f>
        <v>648.9</v>
      </c>
      <c r="J8" s="44">
        <f>SUM(dati!J8:J12)/5</f>
        <v>789.7</v>
      </c>
      <c r="K8" s="44">
        <f>SUM(dati!K8:K12)/5</f>
        <v>97.1</v>
      </c>
      <c r="L8" s="44">
        <f>SUM(dati!L8:L12)/5</f>
        <v>886.8</v>
      </c>
      <c r="M8" s="44">
        <f>SUM(dati!M8:M12)/5</f>
        <v>-237.9</v>
      </c>
      <c r="N8" s="44">
        <f>SUM(dati!N8:N12)/5</f>
        <v>99.5</v>
      </c>
      <c r="O8" s="44">
        <f>SUM(dati!Q8:Q12)/5</f>
        <v>23720</v>
      </c>
      <c r="P8" s="45"/>
      <c r="S8" s="42"/>
      <c r="T8" s="43"/>
      <c r="U8" s="38"/>
      <c r="V8" s="44"/>
      <c r="W8" s="44"/>
      <c r="X8" s="40"/>
      <c r="Y8" s="40"/>
      <c r="Z8" s="40"/>
      <c r="AA8" s="40"/>
      <c r="AB8" s="40"/>
      <c r="AC8" s="40"/>
      <c r="AD8" s="40"/>
      <c r="AE8" s="40"/>
      <c r="AF8" s="40"/>
      <c r="AG8" s="44"/>
      <c r="AH8" s="44"/>
      <c r="AI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</row>
    <row r="9" spans="1:50" s="36" customFormat="1" ht="11.25">
      <c r="A9" s="42">
        <v>85002</v>
      </c>
      <c r="B9" s="43" t="s">
        <v>44</v>
      </c>
      <c r="C9" s="38">
        <v>1962</v>
      </c>
      <c r="D9" s="44">
        <f>SUM(dati!D9:D13)/5</f>
        <v>529.9</v>
      </c>
      <c r="E9" s="44">
        <f>SUM(dati!E9:E13)/5</f>
        <v>193.1</v>
      </c>
      <c r="F9" s="44">
        <f>SUM(dati!F9:F13)/5</f>
        <v>336.8</v>
      </c>
      <c r="G9" s="44">
        <f>SUM(dati!G9:G13)/5</f>
        <v>691.3</v>
      </c>
      <c r="H9" s="44">
        <f>SUM(dati!H9:H13)/5</f>
        <v>66.2</v>
      </c>
      <c r="I9" s="44">
        <f>SUM(dati!I9:I13)/5</f>
        <v>757.5</v>
      </c>
      <c r="J9" s="44">
        <f>SUM(dati!J9:J13)/5</f>
        <v>892.9</v>
      </c>
      <c r="K9" s="44">
        <f>SUM(dati!K9:K13)/5</f>
        <v>163.5</v>
      </c>
      <c r="L9" s="44">
        <f>SUM(dati!L9:L13)/5</f>
        <v>1056.4</v>
      </c>
      <c r="M9" s="44">
        <f>SUM(dati!M9:M13)/5</f>
        <v>-298.9</v>
      </c>
      <c r="N9" s="44">
        <f>SUM(dati!N9:N13)/5</f>
        <v>37.9</v>
      </c>
      <c r="O9" s="44">
        <f>SUM(dati!Q9:Q13)/5</f>
        <v>23202.4</v>
      </c>
      <c r="P9" s="45"/>
      <c r="S9" s="42"/>
      <c r="T9" s="43"/>
      <c r="U9" s="38"/>
      <c r="V9" s="44"/>
      <c r="W9" s="44"/>
      <c r="X9" s="40"/>
      <c r="Y9" s="40"/>
      <c r="Z9" s="40"/>
      <c r="AA9" s="40"/>
      <c r="AB9" s="40"/>
      <c r="AC9" s="40"/>
      <c r="AD9" s="40"/>
      <c r="AE9" s="40"/>
      <c r="AF9" s="40"/>
      <c r="AG9" s="44"/>
      <c r="AH9" s="44"/>
      <c r="AI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</row>
    <row r="10" spans="1:50" s="36" customFormat="1" ht="11.25">
      <c r="A10" s="42">
        <v>85002</v>
      </c>
      <c r="B10" s="43" t="s">
        <v>44</v>
      </c>
      <c r="C10" s="38">
        <v>1963</v>
      </c>
      <c r="D10" s="44">
        <f>SUM(dati!D10:D14)/5</f>
        <v>527.7</v>
      </c>
      <c r="E10" s="44">
        <f>SUM(dati!E10:E14)/5</f>
        <v>200.5</v>
      </c>
      <c r="F10" s="44">
        <f>SUM(dati!F10:F14)/5</f>
        <v>327.2</v>
      </c>
      <c r="G10" s="44">
        <f>SUM(dati!G10:G14)/5</f>
        <v>723.9</v>
      </c>
      <c r="H10" s="44">
        <f>SUM(dati!H10:H14)/5</f>
        <v>72.8</v>
      </c>
      <c r="I10" s="44">
        <f>SUM(dati!I10:I14)/5</f>
        <v>796.7</v>
      </c>
      <c r="J10" s="44">
        <f>SUM(dati!J10:J14)/5</f>
        <v>915.7</v>
      </c>
      <c r="K10" s="44">
        <f>SUM(dati!K10:K14)/5</f>
        <v>187.7</v>
      </c>
      <c r="L10" s="44">
        <f>SUM(dati!L10:L14)/5</f>
        <v>1103.4</v>
      </c>
      <c r="M10" s="44">
        <f>SUM(dati!M10:M14)/5</f>
        <v>-306.7</v>
      </c>
      <c r="N10" s="44">
        <f>SUM(dati!N10:N14)/5</f>
        <v>20.5</v>
      </c>
      <c r="O10" s="44">
        <f>SUM(dati!Q10:Q14)/5</f>
        <v>22667.4</v>
      </c>
      <c r="P10" s="45"/>
      <c r="S10" s="42"/>
      <c r="T10" s="43"/>
      <c r="U10" s="38"/>
      <c r="V10" s="44"/>
      <c r="W10" s="44"/>
      <c r="X10" s="40"/>
      <c r="Y10" s="40"/>
      <c r="Z10" s="40"/>
      <c r="AA10" s="40"/>
      <c r="AB10" s="40"/>
      <c r="AC10" s="40"/>
      <c r="AD10" s="40"/>
      <c r="AE10" s="40"/>
      <c r="AF10" s="40"/>
      <c r="AG10" s="44"/>
      <c r="AH10" s="44"/>
      <c r="AI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</row>
    <row r="11" spans="1:50" s="36" customFormat="1" ht="11.25">
      <c r="A11" s="42">
        <v>85002</v>
      </c>
      <c r="B11" s="43" t="s">
        <v>44</v>
      </c>
      <c r="C11" s="38">
        <v>1964</v>
      </c>
      <c r="D11" s="44">
        <f>SUM(dati!D11:D15)/5</f>
        <v>518.8</v>
      </c>
      <c r="E11" s="44">
        <f>SUM(dati!E11:E15)/5</f>
        <v>202.6</v>
      </c>
      <c r="F11" s="44">
        <f>SUM(dati!F11:F15)/5</f>
        <v>316.2</v>
      </c>
      <c r="G11" s="44">
        <f>SUM(dati!G11:G15)/5</f>
        <v>708.6</v>
      </c>
      <c r="H11" s="44">
        <f>SUM(dati!H11:H15)/5</f>
        <v>87</v>
      </c>
      <c r="I11" s="44">
        <f>SUM(dati!I11:I15)/5</f>
        <v>795.6</v>
      </c>
      <c r="J11" s="44">
        <f>SUM(dati!J11:J15)/5</f>
        <v>846.2</v>
      </c>
      <c r="K11" s="44">
        <f>SUM(dati!K11:K15)/5</f>
        <v>232.6</v>
      </c>
      <c r="L11" s="44">
        <f>SUM(dati!L11:L15)/5</f>
        <v>1078.8</v>
      </c>
      <c r="M11" s="44">
        <f>SUM(dati!M11:M15)/5</f>
        <v>-283.2</v>
      </c>
      <c r="N11" s="44">
        <f>SUM(dati!N11:N15)/5</f>
        <v>33</v>
      </c>
      <c r="O11" s="44">
        <f>SUM(dati!Q11:Q15)/5</f>
        <v>22700.4</v>
      </c>
      <c r="P11" s="45"/>
      <c r="S11" s="42"/>
      <c r="T11" s="43"/>
      <c r="U11" s="38"/>
      <c r="V11" s="44"/>
      <c r="W11" s="44"/>
      <c r="X11" s="40"/>
      <c r="Y11" s="40"/>
      <c r="Z11" s="40"/>
      <c r="AA11" s="40"/>
      <c r="AB11" s="40"/>
      <c r="AC11" s="40"/>
      <c r="AD11" s="40"/>
      <c r="AE11" s="40"/>
      <c r="AF11" s="40"/>
      <c r="AG11" s="44"/>
      <c r="AH11" s="44"/>
      <c r="AI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</row>
    <row r="12" spans="1:50" s="36" customFormat="1" ht="11.25">
      <c r="A12" s="42">
        <v>85002</v>
      </c>
      <c r="B12" s="43" t="s">
        <v>44</v>
      </c>
      <c r="C12" s="38">
        <v>1965</v>
      </c>
      <c r="D12" s="44">
        <f>SUM(dati!D12:D16)/5</f>
        <v>493.2</v>
      </c>
      <c r="E12" s="44">
        <f>SUM(dati!E12:E16)/5</f>
        <v>195.8</v>
      </c>
      <c r="F12" s="44">
        <f>SUM(dati!F12:F16)/5</f>
        <v>297.4</v>
      </c>
      <c r="G12" s="44">
        <f>SUM(dati!G12:G16)/5</f>
        <v>661.8</v>
      </c>
      <c r="H12" s="44">
        <f>SUM(dati!H12:H16)/5</f>
        <v>107</v>
      </c>
      <c r="I12" s="44">
        <f>SUM(dati!I12:I16)/5</f>
        <v>768.8</v>
      </c>
      <c r="J12" s="44">
        <f>SUM(dati!J12:J16)/5</f>
        <v>723.8</v>
      </c>
      <c r="K12" s="44">
        <f>SUM(dati!K12:K16)/5</f>
        <v>316.4</v>
      </c>
      <c r="L12" s="44">
        <f>SUM(dati!L12:L16)/5</f>
        <v>1040.2</v>
      </c>
      <c r="M12" s="44">
        <f>SUM(dati!M12:M16)/5</f>
        <v>-271.4</v>
      </c>
      <c r="N12" s="44">
        <f>SUM(dati!N12:N16)/5</f>
        <v>26</v>
      </c>
      <c r="O12" s="44">
        <f>SUM(dati!Q12:Q16)/5</f>
        <v>22726.4</v>
      </c>
      <c r="P12" s="45"/>
      <c r="S12" s="42"/>
      <c r="T12" s="43"/>
      <c r="U12" s="38"/>
      <c r="V12" s="44"/>
      <c r="W12" s="44"/>
      <c r="X12" s="40"/>
      <c r="Y12" s="40"/>
      <c r="Z12" s="40"/>
      <c r="AA12" s="40"/>
      <c r="AB12" s="40"/>
      <c r="AC12" s="40"/>
      <c r="AD12" s="40"/>
      <c r="AE12" s="40"/>
      <c r="AF12" s="40"/>
      <c r="AG12" s="44"/>
      <c r="AH12" s="44"/>
      <c r="AI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0" s="36" customFormat="1" ht="11.25">
      <c r="A13" s="42">
        <v>85002</v>
      </c>
      <c r="B13" s="43" t="s">
        <v>44</v>
      </c>
      <c r="C13" s="38">
        <v>1966</v>
      </c>
      <c r="D13" s="44">
        <f>SUM(dati!D13:D17)/5</f>
        <v>484</v>
      </c>
      <c r="E13" s="44">
        <f>SUM(dati!E13:E17)/5</f>
        <v>194.6</v>
      </c>
      <c r="F13" s="44">
        <f>SUM(dati!F13:F17)/5</f>
        <v>289.4</v>
      </c>
      <c r="G13" s="44">
        <f>SUM(dati!G13:G17)/5</f>
        <v>535.8</v>
      </c>
      <c r="H13" s="44">
        <f>SUM(dati!H13:H17)/5</f>
        <v>125.8</v>
      </c>
      <c r="I13" s="44">
        <f>SUM(dati!I13:I17)/5</f>
        <v>661.6</v>
      </c>
      <c r="J13" s="44">
        <f>SUM(dati!J13:J17)/5</f>
        <v>638.4</v>
      </c>
      <c r="K13" s="44">
        <f>SUM(dati!K13:K17)/5</f>
        <v>354</v>
      </c>
      <c r="L13" s="44">
        <f>SUM(dati!L13:L17)/5</f>
        <v>992.4</v>
      </c>
      <c r="M13" s="44">
        <f>SUM(dati!M13:M17)/5</f>
        <v>-330.8</v>
      </c>
      <c r="N13" s="44">
        <f>SUM(dati!N13:N17)/5</f>
        <v>-41.4</v>
      </c>
      <c r="O13" s="44">
        <f>SUM(dati!Q13:Q17)/5</f>
        <v>22685</v>
      </c>
      <c r="P13" s="45"/>
      <c r="S13" s="42"/>
      <c r="T13" s="43"/>
      <c r="U13" s="38"/>
      <c r="V13" s="44"/>
      <c r="W13" s="44"/>
      <c r="X13" s="40"/>
      <c r="Y13" s="40"/>
      <c r="Z13" s="40"/>
      <c r="AA13" s="40"/>
      <c r="AB13" s="40"/>
      <c r="AC13" s="40"/>
      <c r="AD13" s="40"/>
      <c r="AE13" s="40"/>
      <c r="AF13" s="40"/>
      <c r="AG13" s="44"/>
      <c r="AH13" s="44"/>
      <c r="AI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1:50" s="36" customFormat="1" ht="11.25">
      <c r="A14" s="42">
        <v>85002</v>
      </c>
      <c r="B14" s="43" t="s">
        <v>44</v>
      </c>
      <c r="C14" s="38">
        <v>1967</v>
      </c>
      <c r="D14" s="44">
        <f>SUM(dati!D14:D18)/5</f>
        <v>472.8</v>
      </c>
      <c r="E14" s="44">
        <f>SUM(dati!E14:E18)/5</f>
        <v>193.4</v>
      </c>
      <c r="F14" s="44">
        <f>SUM(dati!F14:F18)/5</f>
        <v>279.4</v>
      </c>
      <c r="G14" s="44">
        <f>SUM(dati!G14:G18)/5</f>
        <v>441.6</v>
      </c>
      <c r="H14" s="44">
        <f>SUM(dati!H14:H18)/5</f>
        <v>126.6</v>
      </c>
      <c r="I14" s="44">
        <f>SUM(dati!I14:I18)/5</f>
        <v>568.2</v>
      </c>
      <c r="J14" s="44">
        <f>SUM(dati!J14:J18)/5</f>
        <v>608.4</v>
      </c>
      <c r="K14" s="44">
        <f>SUM(dati!K14:K18)/5</f>
        <v>312</v>
      </c>
      <c r="L14" s="44">
        <f>SUM(dati!L14:L18)/5</f>
        <v>920.4</v>
      </c>
      <c r="M14" s="44">
        <f>SUM(dati!M14:M18)/5</f>
        <v>-352.2</v>
      </c>
      <c r="N14" s="44">
        <f>SUM(dati!N14:N18)/5</f>
        <v>-72.8</v>
      </c>
      <c r="O14" s="44">
        <f>SUM(dati!Q14:Q18)/5</f>
        <v>22612.2</v>
      </c>
      <c r="P14" s="45"/>
      <c r="S14" s="42"/>
      <c r="T14" s="43"/>
      <c r="U14" s="38"/>
      <c r="V14" s="44"/>
      <c r="W14" s="44"/>
      <c r="X14" s="40"/>
      <c r="Y14" s="40"/>
      <c r="Z14" s="40"/>
      <c r="AA14" s="40"/>
      <c r="AB14" s="40"/>
      <c r="AC14" s="40"/>
      <c r="AD14" s="40"/>
      <c r="AE14" s="40"/>
      <c r="AF14" s="40"/>
      <c r="AG14" s="44"/>
      <c r="AH14" s="44"/>
      <c r="AI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</row>
    <row r="15" spans="1:50" s="36" customFormat="1" ht="11.25">
      <c r="A15" s="42">
        <v>85002</v>
      </c>
      <c r="B15" s="43" t="s">
        <v>44</v>
      </c>
      <c r="C15" s="38">
        <v>1968</v>
      </c>
      <c r="D15" s="44">
        <f>SUM(dati!D15:D19)/5</f>
        <v>448.2</v>
      </c>
      <c r="E15" s="44">
        <f>SUM(dati!E15:E19)/5</f>
        <v>189.6</v>
      </c>
      <c r="F15" s="44">
        <f>SUM(dati!F15:F19)/5</f>
        <v>258.6</v>
      </c>
      <c r="G15" s="44">
        <f>SUM(dati!G15:G19)/5</f>
        <v>412.8</v>
      </c>
      <c r="H15" s="44">
        <f>SUM(dati!H15:H19)/5</f>
        <v>136.8</v>
      </c>
      <c r="I15" s="44">
        <f>SUM(dati!I15:I19)/5</f>
        <v>549.6</v>
      </c>
      <c r="J15" s="44">
        <f>SUM(dati!J15:J19)/5</f>
        <v>666</v>
      </c>
      <c r="K15" s="44">
        <f>SUM(dati!K15:K19)/5</f>
        <v>326.8</v>
      </c>
      <c r="L15" s="44">
        <f>SUM(dati!L15:L19)/5</f>
        <v>992.8</v>
      </c>
      <c r="M15" s="44">
        <f>SUM(dati!M15:M19)/5</f>
        <v>-443.2</v>
      </c>
      <c r="N15" s="44">
        <f>SUM(dati!N15:N19)/5</f>
        <v>-184.6</v>
      </c>
      <c r="O15" s="44">
        <f>SUM(dati!Q15:Q19)/5</f>
        <v>22427.6</v>
      </c>
      <c r="P15" s="45"/>
      <c r="S15" s="42"/>
      <c r="T15" s="43"/>
      <c r="U15" s="38"/>
      <c r="V15" s="44"/>
      <c r="W15" s="44"/>
      <c r="X15" s="40"/>
      <c r="Y15" s="40"/>
      <c r="Z15" s="40"/>
      <c r="AA15" s="40"/>
      <c r="AB15" s="40"/>
      <c r="AC15" s="40"/>
      <c r="AD15" s="40"/>
      <c r="AE15" s="40"/>
      <c r="AF15" s="40"/>
      <c r="AG15" s="44"/>
      <c r="AH15" s="44"/>
      <c r="AI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s="36" customFormat="1" ht="11.25">
      <c r="A16" s="42">
        <v>85002</v>
      </c>
      <c r="B16" s="43" t="s">
        <v>44</v>
      </c>
      <c r="C16" s="38">
        <v>1969</v>
      </c>
      <c r="D16" s="44">
        <f>SUM(dati!D16:D20)/5</f>
        <v>424.8</v>
      </c>
      <c r="E16" s="44">
        <f>SUM(dati!E16:E20)/5</f>
        <v>185.6</v>
      </c>
      <c r="F16" s="44">
        <f>SUM(dati!F16:F20)/5</f>
        <v>239.2</v>
      </c>
      <c r="G16" s="44">
        <f>SUM(dati!G16:G20)/5</f>
        <v>383.4</v>
      </c>
      <c r="H16" s="44">
        <f>SUM(dati!H16:H20)/5</f>
        <v>134.2</v>
      </c>
      <c r="I16" s="44">
        <f>SUM(dati!I16:I20)/5</f>
        <v>517.6</v>
      </c>
      <c r="J16" s="44">
        <f>SUM(dati!J16:J20)/5</f>
        <v>700.8</v>
      </c>
      <c r="K16" s="44">
        <f>SUM(dati!K16:K20)/5</f>
        <v>270.2</v>
      </c>
      <c r="L16" s="44">
        <f>SUM(dati!L16:L20)/5</f>
        <v>971</v>
      </c>
      <c r="M16" s="44">
        <f>SUM(dati!M16:M20)/5</f>
        <v>-453.4</v>
      </c>
      <c r="N16" s="44">
        <f>SUM(dati!N16:N20)/5</f>
        <v>-214.2</v>
      </c>
      <c r="O16" s="44">
        <f>SUM(dati!Q16:Q20)/5</f>
        <v>21883</v>
      </c>
      <c r="P16" s="45"/>
      <c r="S16" s="42"/>
      <c r="T16" s="43"/>
      <c r="U16" s="38"/>
      <c r="V16" s="44"/>
      <c r="W16" s="44"/>
      <c r="X16" s="40"/>
      <c r="Y16" s="40"/>
      <c r="Z16" s="40"/>
      <c r="AA16" s="40"/>
      <c r="AB16" s="40"/>
      <c r="AC16" s="40"/>
      <c r="AD16" s="40"/>
      <c r="AE16" s="40"/>
      <c r="AF16" s="40"/>
      <c r="AG16" s="44"/>
      <c r="AH16" s="44"/>
      <c r="AI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s="36" customFormat="1" ht="11.25">
      <c r="A17" s="42">
        <v>85002</v>
      </c>
      <c r="B17" s="43" t="s">
        <v>44</v>
      </c>
      <c r="C17" s="38">
        <v>1970</v>
      </c>
      <c r="D17" s="44">
        <f>SUM(dati!D17:D21)/5</f>
        <v>406.4</v>
      </c>
      <c r="E17" s="44">
        <f>SUM(dati!E17:E21)/5</f>
        <v>188.6</v>
      </c>
      <c r="F17" s="44">
        <f>SUM(dati!F17:F21)/5</f>
        <v>217.8</v>
      </c>
      <c r="G17" s="44">
        <f>SUM(dati!G17:G21)/5</f>
        <v>522.2</v>
      </c>
      <c r="H17" s="44">
        <f>SUM(dati!H17:H21)/5</f>
        <v>137.4</v>
      </c>
      <c r="I17" s="44">
        <f>SUM(dati!I17:I21)/5</f>
        <v>659.6</v>
      </c>
      <c r="J17" s="44">
        <f>SUM(dati!J17:J21)/5</f>
        <v>695.2</v>
      </c>
      <c r="K17" s="44">
        <f>SUM(dati!K17:K21)/5</f>
        <v>190.4</v>
      </c>
      <c r="L17" s="44">
        <f>SUM(dati!L17:L21)/5</f>
        <v>885.6</v>
      </c>
      <c r="M17" s="44">
        <f>SUM(dati!M17:M21)/5</f>
        <v>-226</v>
      </c>
      <c r="N17" s="44">
        <f>SUM(dati!N17:N21)/5</f>
        <v>-8.2</v>
      </c>
      <c r="O17" s="44">
        <f>SUM(dati!Q17:Q21)/5</f>
        <v>21544.4</v>
      </c>
      <c r="P17" s="45"/>
      <c r="S17" s="42"/>
      <c r="T17" s="43"/>
      <c r="U17" s="38"/>
      <c r="V17" s="44"/>
      <c r="W17" s="44"/>
      <c r="X17" s="40"/>
      <c r="Y17" s="40"/>
      <c r="Z17" s="40"/>
      <c r="AA17" s="40"/>
      <c r="AB17" s="40"/>
      <c r="AC17" s="40"/>
      <c r="AD17" s="40"/>
      <c r="AE17" s="40"/>
      <c r="AF17" s="40"/>
      <c r="AG17" s="44"/>
      <c r="AH17" s="44"/>
      <c r="AI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s="36" customFormat="1" ht="11.25">
      <c r="A18" s="42">
        <v>85002</v>
      </c>
      <c r="B18" s="43" t="s">
        <v>44</v>
      </c>
      <c r="C18" s="38">
        <v>1971</v>
      </c>
      <c r="D18" s="44">
        <f>SUM(dati!D18:D22)/5</f>
        <v>390.8</v>
      </c>
      <c r="E18" s="44">
        <f>SUM(dati!E18:E22)/5</f>
        <v>182.2</v>
      </c>
      <c r="F18" s="44">
        <f>SUM(dati!F18:F22)/5</f>
        <v>208.6</v>
      </c>
      <c r="G18" s="44">
        <f>SUM(dati!G18:G22)/5</f>
        <v>574.2</v>
      </c>
      <c r="H18" s="44">
        <f>SUM(dati!H18:H22)/5</f>
        <v>136.4</v>
      </c>
      <c r="I18" s="44">
        <f>SUM(dati!I18:I22)/5</f>
        <v>710.6</v>
      </c>
      <c r="J18" s="44">
        <f>SUM(dati!J18:J22)/5</f>
        <v>696.6</v>
      </c>
      <c r="K18" s="44">
        <f>SUM(dati!K18:K22)/5</f>
        <v>166</v>
      </c>
      <c r="L18" s="44">
        <f>SUM(dati!L18:L22)/5</f>
        <v>862.6</v>
      </c>
      <c r="M18" s="44">
        <f>SUM(dati!M18:M22)/5</f>
        <v>-152</v>
      </c>
      <c r="N18" s="44">
        <f>SUM(dati!N18:N22)/5</f>
        <v>56.6</v>
      </c>
      <c r="O18" s="44">
        <f>SUM(dati!Q18:Q22)/5</f>
        <v>21270.6</v>
      </c>
      <c r="P18" s="45"/>
      <c r="S18" s="42"/>
      <c r="T18" s="43"/>
      <c r="U18" s="38"/>
      <c r="V18" s="44"/>
      <c r="W18" s="44"/>
      <c r="X18" s="40"/>
      <c r="Y18" s="40"/>
      <c r="Z18" s="40"/>
      <c r="AA18" s="40"/>
      <c r="AB18" s="40"/>
      <c r="AC18" s="40"/>
      <c r="AD18" s="40"/>
      <c r="AE18" s="40"/>
      <c r="AF18" s="40"/>
      <c r="AG18" s="44"/>
      <c r="AH18" s="44"/>
      <c r="AI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s="36" customFormat="1" ht="11.25">
      <c r="A19" s="42">
        <v>85002</v>
      </c>
      <c r="B19" s="43" t="s">
        <v>44</v>
      </c>
      <c r="C19" s="38">
        <v>1972</v>
      </c>
      <c r="D19" s="44">
        <f>SUM(dati!D19:D23)/5</f>
        <v>376.4</v>
      </c>
      <c r="E19" s="44">
        <f>SUM(dati!E19:E23)/5</f>
        <v>187.4</v>
      </c>
      <c r="F19" s="44">
        <f>SUM(dati!F19:F23)/5</f>
        <v>189</v>
      </c>
      <c r="G19" s="44">
        <f>SUM(dati!G19:G23)/5</f>
        <v>574.4</v>
      </c>
      <c r="H19" s="44">
        <f>SUM(dati!H19:H23)/5</f>
        <v>138.2</v>
      </c>
      <c r="I19" s="44">
        <f>SUM(dati!I19:I23)/5</f>
        <v>712.6</v>
      </c>
      <c r="J19" s="44">
        <f>SUM(dati!J19:J23)/5</f>
        <v>655.2</v>
      </c>
      <c r="K19" s="44">
        <f>SUM(dati!K19:K23)/5</f>
        <v>150.8</v>
      </c>
      <c r="L19" s="44">
        <f>SUM(dati!L19:L23)/5</f>
        <v>806</v>
      </c>
      <c r="M19" s="44">
        <f>SUM(dati!M19:M23)/5</f>
        <v>-93.4</v>
      </c>
      <c r="N19" s="44">
        <f>SUM(dati!N19:N23)/5</f>
        <v>95.6</v>
      </c>
      <c r="O19" s="44">
        <f>SUM(dati!Q19:Q23)/5</f>
        <v>21035.8</v>
      </c>
      <c r="P19" s="45"/>
      <c r="S19" s="42"/>
      <c r="T19" s="43"/>
      <c r="U19" s="38"/>
      <c r="V19" s="44"/>
      <c r="W19" s="44"/>
      <c r="X19" s="40"/>
      <c r="Y19" s="40"/>
      <c r="Z19" s="40"/>
      <c r="AA19" s="40"/>
      <c r="AB19" s="40"/>
      <c r="AC19" s="40"/>
      <c r="AD19" s="40"/>
      <c r="AE19" s="40"/>
      <c r="AF19" s="40"/>
      <c r="AG19" s="44"/>
      <c r="AH19" s="44"/>
      <c r="AI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s="36" customFormat="1" ht="11.25">
      <c r="A20" s="42">
        <v>85002</v>
      </c>
      <c r="B20" s="43" t="s">
        <v>44</v>
      </c>
      <c r="C20" s="38">
        <v>1973</v>
      </c>
      <c r="D20" s="44">
        <f>SUM(dati!D20:D24)/5</f>
        <v>363</v>
      </c>
      <c r="E20" s="44">
        <f>SUM(dati!E20:E24)/5</f>
        <v>194.6</v>
      </c>
      <c r="F20" s="44">
        <f>SUM(dati!F20:F24)/5</f>
        <v>168.4</v>
      </c>
      <c r="G20" s="44">
        <f>SUM(dati!G20:G24)/5</f>
        <v>570</v>
      </c>
      <c r="H20" s="44">
        <f>SUM(dati!H20:H24)/5</f>
        <v>135.6</v>
      </c>
      <c r="I20" s="44">
        <f>SUM(dati!I20:I24)/5</f>
        <v>705.6</v>
      </c>
      <c r="J20" s="44">
        <f>SUM(dati!J20:J24)/5</f>
        <v>547</v>
      </c>
      <c r="K20" s="44">
        <f>SUM(dati!K20:K24)/5</f>
        <v>72</v>
      </c>
      <c r="L20" s="44">
        <f>SUM(dati!L20:L24)/5</f>
        <v>619</v>
      </c>
      <c r="M20" s="44">
        <f>SUM(dati!M20:M24)/5</f>
        <v>86.6</v>
      </c>
      <c r="N20" s="44">
        <f>SUM(dati!N20:N24)/5</f>
        <v>255</v>
      </c>
      <c r="O20" s="44">
        <f>SUM(dati!Q20:Q24)/5</f>
        <v>20960.4</v>
      </c>
      <c r="P20" s="45"/>
      <c r="S20" s="42"/>
      <c r="T20" s="43"/>
      <c r="U20" s="38"/>
      <c r="V20" s="44"/>
      <c r="W20" s="44"/>
      <c r="X20" s="40"/>
      <c r="Y20" s="40"/>
      <c r="Z20" s="40"/>
      <c r="AA20" s="40"/>
      <c r="AB20" s="40"/>
      <c r="AC20" s="40"/>
      <c r="AD20" s="40"/>
      <c r="AE20" s="40"/>
      <c r="AF20" s="40"/>
      <c r="AG20" s="44"/>
      <c r="AH20" s="44"/>
      <c r="AI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s="36" customFormat="1" ht="11.25">
      <c r="A21" s="42">
        <v>85002</v>
      </c>
      <c r="B21" s="43" t="s">
        <v>44</v>
      </c>
      <c r="C21" s="38">
        <v>1974</v>
      </c>
      <c r="D21" s="44">
        <f>SUM(dati!D21:D25)/5</f>
        <v>350.8</v>
      </c>
      <c r="E21" s="44">
        <f>SUM(dati!E21:E25)/5</f>
        <v>199</v>
      </c>
      <c r="F21" s="44">
        <f>SUM(dati!F21:F25)/5</f>
        <v>151.8</v>
      </c>
      <c r="G21" s="44">
        <f>SUM(dati!G21:G25)/5</f>
        <v>590.2</v>
      </c>
      <c r="H21" s="44">
        <f>SUM(dati!H21:H25)/5</f>
        <v>142.4</v>
      </c>
      <c r="I21" s="44">
        <f>SUM(dati!I21:I25)/5</f>
        <v>732.6</v>
      </c>
      <c r="J21" s="44">
        <f>SUM(dati!J21:J25)/5</f>
        <v>492</v>
      </c>
      <c r="K21" s="44">
        <f>SUM(dati!K21:K25)/5</f>
        <v>63.4</v>
      </c>
      <c r="L21" s="44">
        <f>SUM(dati!L21:L25)/5</f>
        <v>555.4</v>
      </c>
      <c r="M21" s="44">
        <f>SUM(dati!M21:M25)/5</f>
        <v>177.2</v>
      </c>
      <c r="N21" s="44">
        <f>SUM(dati!N21:N25)/5</f>
        <v>329</v>
      </c>
      <c r="O21" s="44">
        <f>SUM(dati!Q21:Q25)/5</f>
        <v>21289.4</v>
      </c>
      <c r="P21" s="45"/>
      <c r="S21" s="42"/>
      <c r="T21" s="43"/>
      <c r="U21" s="38"/>
      <c r="V21" s="44"/>
      <c r="W21" s="44"/>
      <c r="X21" s="40"/>
      <c r="Y21" s="40"/>
      <c r="Z21" s="40"/>
      <c r="AA21" s="40"/>
      <c r="AB21" s="40"/>
      <c r="AC21" s="40"/>
      <c r="AD21" s="40"/>
      <c r="AE21" s="40"/>
      <c r="AF21" s="40"/>
      <c r="AG21" s="44"/>
      <c r="AH21" s="44"/>
      <c r="AI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s="36" customFormat="1" ht="11.25">
      <c r="A22" s="42">
        <v>85002</v>
      </c>
      <c r="B22" s="43" t="s">
        <v>44</v>
      </c>
      <c r="C22" s="38">
        <v>1975</v>
      </c>
      <c r="D22" s="44">
        <f>SUM(dati!D22:D26)/5</f>
        <v>340.6</v>
      </c>
      <c r="E22" s="44">
        <f>SUM(dati!E22:E26)/5</f>
        <v>203</v>
      </c>
      <c r="F22" s="44">
        <f>SUM(dati!F22:F26)/5</f>
        <v>137.6</v>
      </c>
      <c r="G22" s="44">
        <f>SUM(dati!G22:G26)/5</f>
        <v>428.8</v>
      </c>
      <c r="H22" s="44">
        <f>SUM(dati!H22:H26)/5</f>
        <v>139.8</v>
      </c>
      <c r="I22" s="44">
        <f>SUM(dati!I22:I26)/5</f>
        <v>568.6</v>
      </c>
      <c r="J22" s="44">
        <f>SUM(dati!J22:J26)/5</f>
        <v>462</v>
      </c>
      <c r="K22" s="44">
        <f>SUM(dati!K22:K26)/5</f>
        <v>64.6</v>
      </c>
      <c r="L22" s="44">
        <f>SUM(dati!L22:L26)/5</f>
        <v>526.6</v>
      </c>
      <c r="M22" s="44">
        <f>SUM(dati!M22:M26)/5</f>
        <v>42</v>
      </c>
      <c r="N22" s="44">
        <f>SUM(dati!N22:N26)/5</f>
        <v>179.6</v>
      </c>
      <c r="O22" s="44">
        <f>SUM(dati!Q22:Q26)/5</f>
        <v>21469</v>
      </c>
      <c r="P22" s="45"/>
      <c r="S22" s="42"/>
      <c r="T22" s="43"/>
      <c r="U22" s="38"/>
      <c r="V22" s="44"/>
      <c r="W22" s="44"/>
      <c r="X22" s="40"/>
      <c r="Y22" s="40"/>
      <c r="Z22" s="40"/>
      <c r="AA22" s="40"/>
      <c r="AB22" s="40"/>
      <c r="AC22" s="40"/>
      <c r="AD22" s="40"/>
      <c r="AE22" s="40"/>
      <c r="AF22" s="40"/>
      <c r="AG22" s="44"/>
      <c r="AH22" s="44"/>
      <c r="AI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s="36" customFormat="1" ht="11.25">
      <c r="A23" s="42">
        <v>85002</v>
      </c>
      <c r="B23" s="43" t="s">
        <v>44</v>
      </c>
      <c r="C23" s="38">
        <v>1976</v>
      </c>
      <c r="D23" s="44">
        <f>SUM(dati!D23:D27)/5</f>
        <v>336.4</v>
      </c>
      <c r="E23" s="44">
        <f>SUM(dati!E23:E27)/5</f>
        <v>211</v>
      </c>
      <c r="F23" s="44">
        <f>SUM(dati!F23:F27)/5</f>
        <v>125.4</v>
      </c>
      <c r="G23" s="44">
        <f>SUM(dati!G23:G27)/5</f>
        <v>372.4</v>
      </c>
      <c r="H23" s="44">
        <f>SUM(dati!H23:H27)/5</f>
        <v>136.2</v>
      </c>
      <c r="I23" s="44">
        <f>SUM(dati!I23:I27)/5</f>
        <v>508.6</v>
      </c>
      <c r="J23" s="44">
        <f>SUM(dati!J23:J27)/5</f>
        <v>389.8</v>
      </c>
      <c r="K23" s="44">
        <f>SUM(dati!K23:K27)/5</f>
        <v>51.4</v>
      </c>
      <c r="L23" s="44">
        <f>SUM(dati!L23:L27)/5</f>
        <v>441.2</v>
      </c>
      <c r="M23" s="44">
        <f>SUM(dati!M23:M27)/5</f>
        <v>67.4</v>
      </c>
      <c r="N23" s="44">
        <f>SUM(dati!N23:N27)/5</f>
        <v>192.8</v>
      </c>
      <c r="O23" s="44">
        <f>SUM(dati!Q23:Q27)/5</f>
        <v>21661.8</v>
      </c>
      <c r="P23" s="45"/>
      <c r="S23" s="42"/>
      <c r="T23" s="43"/>
      <c r="U23" s="38"/>
      <c r="V23" s="44"/>
      <c r="W23" s="44"/>
      <c r="X23" s="40"/>
      <c r="Y23" s="40"/>
      <c r="Z23" s="40"/>
      <c r="AA23" s="40"/>
      <c r="AB23" s="40"/>
      <c r="AC23" s="40"/>
      <c r="AD23" s="40"/>
      <c r="AE23" s="40"/>
      <c r="AF23" s="40"/>
      <c r="AG23" s="44"/>
      <c r="AH23" s="44"/>
      <c r="AI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</row>
    <row r="24" spans="1:50" s="36" customFormat="1" ht="11.25">
      <c r="A24" s="42">
        <v>85002</v>
      </c>
      <c r="B24" s="43" t="s">
        <v>44</v>
      </c>
      <c r="C24" s="38">
        <v>1977</v>
      </c>
      <c r="D24" s="44">
        <f>SUM(dati!D24:D28)/5</f>
        <v>338.2</v>
      </c>
      <c r="E24" s="44">
        <f>SUM(dati!E24:E28)/5</f>
        <v>216.8</v>
      </c>
      <c r="F24" s="44">
        <f>SUM(dati!F24:F28)/5</f>
        <v>121.4</v>
      </c>
      <c r="G24" s="44">
        <f>SUM(dati!G24:G28)/5</f>
        <v>380</v>
      </c>
      <c r="H24" s="44">
        <f>SUM(dati!H24:H28)/5</f>
        <v>135.2</v>
      </c>
      <c r="I24" s="44">
        <f>SUM(dati!I24:I28)/5</f>
        <v>515.2</v>
      </c>
      <c r="J24" s="44">
        <f>SUM(dati!J24:J28)/5</f>
        <v>357.6</v>
      </c>
      <c r="K24" s="44">
        <f>SUM(dati!K24:K28)/5</f>
        <v>52.4</v>
      </c>
      <c r="L24" s="44">
        <f>SUM(dati!L24:L28)/5</f>
        <v>410</v>
      </c>
      <c r="M24" s="44">
        <f>SUM(dati!M24:M28)/5</f>
        <v>105.2</v>
      </c>
      <c r="N24" s="44">
        <f>SUM(dati!N24:N28)/5</f>
        <v>226.6</v>
      </c>
      <c r="O24" s="44">
        <f>SUM(dati!Q24:Q28)/5</f>
        <v>21888.4</v>
      </c>
      <c r="P24" s="45"/>
      <c r="S24" s="42"/>
      <c r="T24" s="43"/>
      <c r="U24" s="38"/>
      <c r="V24" s="44"/>
      <c r="W24" s="44"/>
      <c r="X24" s="40"/>
      <c r="Y24" s="40"/>
      <c r="Z24" s="40"/>
      <c r="AA24" s="40"/>
      <c r="AB24" s="40"/>
      <c r="AC24" s="40"/>
      <c r="AD24" s="40"/>
      <c r="AE24" s="40"/>
      <c r="AF24" s="40"/>
      <c r="AG24" s="44"/>
      <c r="AH24" s="44"/>
      <c r="AI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s="36" customFormat="1" ht="11.25">
      <c r="A25" s="42">
        <v>85002</v>
      </c>
      <c r="B25" s="43" t="s">
        <v>44</v>
      </c>
      <c r="C25" s="38">
        <v>1978</v>
      </c>
      <c r="D25" s="44">
        <f>SUM(dati!D25:D29)/5</f>
        <v>335.4</v>
      </c>
      <c r="E25" s="44">
        <f>SUM(dati!E25:E29)/5</f>
        <v>212</v>
      </c>
      <c r="F25" s="44">
        <f>SUM(dati!F25:F29)/5</f>
        <v>123.4</v>
      </c>
      <c r="G25" s="44">
        <f>SUM(dati!G25:G29)/5</f>
        <v>385.6</v>
      </c>
      <c r="H25" s="44">
        <f>SUM(dati!H25:H29)/5</f>
        <v>129</v>
      </c>
      <c r="I25" s="44">
        <f>SUM(dati!I25:I29)/5</f>
        <v>514.6</v>
      </c>
      <c r="J25" s="44">
        <f>SUM(dati!J25:J29)/5</f>
        <v>366.6</v>
      </c>
      <c r="K25" s="44">
        <f>SUM(dati!K25:K29)/5</f>
        <v>65.6</v>
      </c>
      <c r="L25" s="44">
        <f>SUM(dati!L25:L29)/5</f>
        <v>432.2</v>
      </c>
      <c r="M25" s="44">
        <f>SUM(dati!M25:M29)/5</f>
        <v>82.4</v>
      </c>
      <c r="N25" s="44">
        <f>SUM(dati!N25:N29)/5</f>
        <v>205.8</v>
      </c>
      <c r="O25" s="44">
        <f>SUM(dati!Q25:Q29)/5</f>
        <v>22094.2</v>
      </c>
      <c r="P25" s="45"/>
      <c r="S25" s="42"/>
      <c r="T25" s="43"/>
      <c r="U25" s="38"/>
      <c r="V25" s="44"/>
      <c r="W25" s="44"/>
      <c r="X25" s="40"/>
      <c r="Y25" s="40"/>
      <c r="Z25" s="40"/>
      <c r="AA25" s="40"/>
      <c r="AB25" s="40"/>
      <c r="AC25" s="40"/>
      <c r="AD25" s="40"/>
      <c r="AE25" s="40"/>
      <c r="AF25" s="40"/>
      <c r="AG25" s="44"/>
      <c r="AH25" s="44"/>
      <c r="AI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s="36" customFormat="1" ht="11.25">
      <c r="A26" s="42">
        <v>85002</v>
      </c>
      <c r="B26" s="43" t="s">
        <v>44</v>
      </c>
      <c r="C26" s="38">
        <v>1979</v>
      </c>
      <c r="D26" s="44">
        <f>SUM(dati!D26:D30)/5</f>
        <v>344.6</v>
      </c>
      <c r="E26" s="44">
        <f>SUM(dati!E26:E30)/5</f>
        <v>207.2</v>
      </c>
      <c r="F26" s="44">
        <f>SUM(dati!F26:F30)/5</f>
        <v>137.4</v>
      </c>
      <c r="G26" s="44">
        <f>SUM(dati!G26:G30)/5</f>
        <v>370</v>
      </c>
      <c r="H26" s="44">
        <f>SUM(dati!H26:H30)/5</f>
        <v>126.2</v>
      </c>
      <c r="I26" s="44">
        <f>SUM(dati!I26:I30)/5</f>
        <v>496.2</v>
      </c>
      <c r="J26" s="44">
        <f>SUM(dati!J26:J30)/5</f>
        <v>371.2</v>
      </c>
      <c r="K26" s="44">
        <f>SUM(dati!K26:K30)/5</f>
        <v>60.4</v>
      </c>
      <c r="L26" s="44">
        <f>SUM(dati!L26:L30)/5</f>
        <v>431.6</v>
      </c>
      <c r="M26" s="44">
        <f>SUM(dati!M26:M30)/5</f>
        <v>64.6</v>
      </c>
      <c r="N26" s="44">
        <f>SUM(dati!N26:N30)/5</f>
        <v>202</v>
      </c>
      <c r="O26" s="44">
        <f>SUM(dati!Q26:Q30)/5</f>
        <v>21968.6</v>
      </c>
      <c r="P26" s="45"/>
      <c r="S26" s="42"/>
      <c r="T26" s="43"/>
      <c r="U26" s="38"/>
      <c r="V26" s="44"/>
      <c r="W26" s="44"/>
      <c r="X26" s="40"/>
      <c r="Y26" s="40"/>
      <c r="Z26" s="40"/>
      <c r="AA26" s="40"/>
      <c r="AB26" s="40"/>
      <c r="AC26" s="40"/>
      <c r="AD26" s="40"/>
      <c r="AE26" s="40"/>
      <c r="AF26" s="40"/>
      <c r="AG26" s="44"/>
      <c r="AH26" s="44"/>
      <c r="AI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s="36" customFormat="1" ht="11.25">
      <c r="A27" s="42">
        <v>85002</v>
      </c>
      <c r="B27" s="43" t="s">
        <v>44</v>
      </c>
      <c r="C27" s="38">
        <v>1980</v>
      </c>
      <c r="D27" s="44">
        <f>SUM(dati!D27:D31)/5</f>
        <v>342.8</v>
      </c>
      <c r="E27" s="44">
        <f>SUM(dati!E27:E31)/5</f>
        <v>206.4</v>
      </c>
      <c r="F27" s="44">
        <f>SUM(dati!F27:F31)/5</f>
        <v>136.4</v>
      </c>
      <c r="G27" s="44">
        <f>SUM(dati!G27:G31)/5</f>
        <v>504.2</v>
      </c>
      <c r="H27" s="44">
        <f>SUM(dati!H27:H31)/5</f>
        <v>130</v>
      </c>
      <c r="I27" s="44">
        <f>SUM(dati!I27:I31)/5</f>
        <v>634.2</v>
      </c>
      <c r="J27" s="44">
        <f>SUM(dati!J27:J31)/5</f>
        <v>387</v>
      </c>
      <c r="K27" s="44">
        <f>SUM(dati!K27:K31)/5</f>
        <v>57.2</v>
      </c>
      <c r="L27" s="44">
        <f>SUM(dati!L27:L31)/5</f>
        <v>444.2</v>
      </c>
      <c r="M27" s="44">
        <f>SUM(dati!M27:M31)/5</f>
        <v>190</v>
      </c>
      <c r="N27" s="44">
        <f>SUM(dati!N27:N31)/5</f>
        <v>326.4</v>
      </c>
      <c r="O27" s="44">
        <f>SUM(dati!Q27:Q31)/5</f>
        <v>21967.4</v>
      </c>
      <c r="P27" s="45"/>
      <c r="S27" s="42"/>
      <c r="T27" s="43"/>
      <c r="U27" s="38"/>
      <c r="V27" s="44"/>
      <c r="W27" s="44"/>
      <c r="X27" s="40"/>
      <c r="Y27" s="40"/>
      <c r="Z27" s="40"/>
      <c r="AA27" s="40"/>
      <c r="AB27" s="40"/>
      <c r="AC27" s="40"/>
      <c r="AD27" s="40"/>
      <c r="AE27" s="40"/>
      <c r="AF27" s="40"/>
      <c r="AG27" s="44"/>
      <c r="AH27" s="44"/>
      <c r="AI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s="36" customFormat="1" ht="11.25">
      <c r="A28" s="42">
        <v>85002</v>
      </c>
      <c r="B28" s="43" t="s">
        <v>44</v>
      </c>
      <c r="C28" s="38">
        <v>1981</v>
      </c>
      <c r="D28" s="44">
        <f>SUM(dati!D28:D32)/5</f>
        <v>338</v>
      </c>
      <c r="E28" s="44">
        <f>SUM(dati!E28:E32)/5</f>
        <v>206.2</v>
      </c>
      <c r="F28" s="44">
        <f>SUM(dati!F28:F32)/5</f>
        <v>131.8</v>
      </c>
      <c r="G28" s="44">
        <f>SUM(dati!G28:G32)/5</f>
        <v>571.8</v>
      </c>
      <c r="H28" s="44">
        <f>SUM(dati!H28:H32)/5</f>
        <v>137.2</v>
      </c>
      <c r="I28" s="44">
        <f>SUM(dati!I28:I32)/5</f>
        <v>709</v>
      </c>
      <c r="J28" s="44">
        <f>SUM(dati!J28:J32)/5</f>
        <v>431.2</v>
      </c>
      <c r="K28" s="44">
        <f>SUM(dati!K28:K32)/5</f>
        <v>49</v>
      </c>
      <c r="L28" s="44">
        <f>SUM(dati!L28:L32)/5</f>
        <v>480.2</v>
      </c>
      <c r="M28" s="44">
        <f>SUM(dati!M28:M32)/5</f>
        <v>228.8</v>
      </c>
      <c r="N28" s="44">
        <f>SUM(dati!N28:N32)/5</f>
        <v>360.6</v>
      </c>
      <c r="O28" s="44">
        <f>SUM(dati!Q28:Q32)/5</f>
        <v>22000.4</v>
      </c>
      <c r="P28" s="45"/>
      <c r="S28" s="42"/>
      <c r="T28" s="43"/>
      <c r="U28" s="38"/>
      <c r="V28" s="44"/>
      <c r="W28" s="44"/>
      <c r="X28" s="40"/>
      <c r="Y28" s="40"/>
      <c r="Z28" s="40"/>
      <c r="AA28" s="40"/>
      <c r="AB28" s="40"/>
      <c r="AC28" s="40"/>
      <c r="AD28" s="40"/>
      <c r="AE28" s="40"/>
      <c r="AF28" s="40"/>
      <c r="AG28" s="44"/>
      <c r="AH28" s="44"/>
      <c r="AI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s="36" customFormat="1" ht="11.25">
      <c r="A29" s="42">
        <v>85002</v>
      </c>
      <c r="B29" s="43" t="s">
        <v>44</v>
      </c>
      <c r="C29" s="38">
        <v>1982</v>
      </c>
      <c r="D29" s="44">
        <f>SUM(dati!D29:D33)/5</f>
        <v>333</v>
      </c>
      <c r="E29" s="44">
        <f>SUM(dati!E29:E33)/5</f>
        <v>203</v>
      </c>
      <c r="F29" s="44">
        <f>SUM(dati!F29:F33)/5</f>
        <v>130</v>
      </c>
      <c r="G29" s="44">
        <f>SUM(dati!G29:G33)/5</f>
        <v>595.8</v>
      </c>
      <c r="H29" s="44">
        <f>SUM(dati!H29:H33)/5</f>
        <v>131</v>
      </c>
      <c r="I29" s="44">
        <f>SUM(dati!I29:I33)/5</f>
        <v>726.8</v>
      </c>
      <c r="J29" s="44">
        <f>SUM(dati!J29:J33)/5</f>
        <v>451.6</v>
      </c>
      <c r="K29" s="44">
        <f>SUM(dati!K29:K33)/5</f>
        <v>46</v>
      </c>
      <c r="L29" s="44">
        <f>SUM(dati!L29:L33)/5</f>
        <v>497.6</v>
      </c>
      <c r="M29" s="44">
        <f>SUM(dati!M29:M33)/5</f>
        <v>229.2</v>
      </c>
      <c r="N29" s="44">
        <f>SUM(dati!N29:N33)/5</f>
        <v>359.2</v>
      </c>
      <c r="O29" s="44">
        <f>SUM(dati!Q29:Q33)/5</f>
        <v>22032</v>
      </c>
      <c r="P29" s="45"/>
      <c r="S29" s="42"/>
      <c r="T29" s="43"/>
      <c r="U29" s="38"/>
      <c r="V29" s="44"/>
      <c r="W29" s="44"/>
      <c r="X29" s="40"/>
      <c r="Y29" s="40"/>
      <c r="Z29" s="40"/>
      <c r="AA29" s="40"/>
      <c r="AB29" s="40"/>
      <c r="AC29" s="40"/>
      <c r="AD29" s="40"/>
      <c r="AE29" s="40"/>
      <c r="AF29" s="40"/>
      <c r="AG29" s="44"/>
      <c r="AH29" s="44"/>
      <c r="AI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s="36" customFormat="1" ht="11.25">
      <c r="A30" s="42">
        <v>85002</v>
      </c>
      <c r="B30" s="43" t="s">
        <v>44</v>
      </c>
      <c r="C30" s="38">
        <v>1983</v>
      </c>
      <c r="D30" s="44">
        <f>SUM(dati!D30:D34)/5</f>
        <v>333.6</v>
      </c>
      <c r="E30" s="44">
        <f>SUM(dati!E30:E34)/5</f>
        <v>205.2</v>
      </c>
      <c r="F30" s="44">
        <f>SUM(dati!F30:F34)/5</f>
        <v>128.4</v>
      </c>
      <c r="G30" s="44">
        <f>SUM(dati!G30:G34)/5</f>
        <v>600.4</v>
      </c>
      <c r="H30" s="44">
        <f>SUM(dati!H30:H34)/5</f>
        <v>130.4</v>
      </c>
      <c r="I30" s="44">
        <f>SUM(dati!I30:I34)/5</f>
        <v>730.8</v>
      </c>
      <c r="J30" s="44">
        <f>SUM(dati!J30:J34)/5</f>
        <v>445.8</v>
      </c>
      <c r="K30" s="44">
        <f>SUM(dati!K30:K34)/5</f>
        <v>30.4</v>
      </c>
      <c r="L30" s="44">
        <f>SUM(dati!L30:L34)/5</f>
        <v>476.2</v>
      </c>
      <c r="M30" s="44">
        <f>SUM(dati!M30:M34)/5</f>
        <v>254.6</v>
      </c>
      <c r="N30" s="44">
        <f>SUM(dati!N30:N34)/5</f>
        <v>383</v>
      </c>
      <c r="O30" s="44">
        <f>SUM(dati!Q30:Q34)/5</f>
        <v>22087.4</v>
      </c>
      <c r="P30" s="45"/>
      <c r="S30" s="42"/>
      <c r="T30" s="43"/>
      <c r="U30" s="38"/>
      <c r="V30" s="44"/>
      <c r="W30" s="44"/>
      <c r="X30" s="40"/>
      <c r="Y30" s="40"/>
      <c r="Z30" s="40"/>
      <c r="AA30" s="40"/>
      <c r="AB30" s="40"/>
      <c r="AC30" s="40"/>
      <c r="AD30" s="40"/>
      <c r="AE30" s="40"/>
      <c r="AF30" s="40"/>
      <c r="AG30" s="44"/>
      <c r="AH30" s="44"/>
      <c r="AI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s="36" customFormat="1" ht="11.25">
      <c r="A31" s="42">
        <v>85002</v>
      </c>
      <c r="B31" s="43" t="s">
        <v>44</v>
      </c>
      <c r="C31" s="38">
        <v>1984</v>
      </c>
      <c r="D31" s="44">
        <f>SUM(dati!D31:D35)/5</f>
        <v>313.6</v>
      </c>
      <c r="E31" s="44">
        <f>SUM(dati!E31:E35)/5</f>
        <v>209.8</v>
      </c>
      <c r="F31" s="44">
        <f>SUM(dati!F31:F35)/5</f>
        <v>103.8</v>
      </c>
      <c r="G31" s="44">
        <f>SUM(dati!G31:G35)/5</f>
        <v>613.6</v>
      </c>
      <c r="H31" s="44">
        <f>SUM(dati!H31:H35)/5</f>
        <v>124</v>
      </c>
      <c r="I31" s="44">
        <f>SUM(dati!I31:I35)/5</f>
        <v>737.6</v>
      </c>
      <c r="J31" s="44">
        <f>SUM(dati!J31:J35)/5</f>
        <v>475.2</v>
      </c>
      <c r="K31" s="44">
        <f>SUM(dati!K31:K35)/5</f>
        <v>40</v>
      </c>
      <c r="L31" s="44">
        <f>SUM(dati!L31:L35)/5</f>
        <v>515.2</v>
      </c>
      <c r="M31" s="44">
        <f>SUM(dati!M31:M35)/5</f>
        <v>222.4</v>
      </c>
      <c r="N31" s="44">
        <f>SUM(dati!N31:N35)/5</f>
        <v>326.2</v>
      </c>
      <c r="O31" s="44">
        <f>SUM(dati!Q31:Q35)/5</f>
        <v>22413.6</v>
      </c>
      <c r="P31" s="45"/>
      <c r="S31" s="42"/>
      <c r="T31" s="43"/>
      <c r="U31" s="38"/>
      <c r="V31" s="44"/>
      <c r="W31" s="44"/>
      <c r="X31" s="40"/>
      <c r="Y31" s="40"/>
      <c r="Z31" s="40"/>
      <c r="AA31" s="40"/>
      <c r="AB31" s="40"/>
      <c r="AC31" s="40"/>
      <c r="AD31" s="40"/>
      <c r="AE31" s="40"/>
      <c r="AF31" s="40"/>
      <c r="AG31" s="44"/>
      <c r="AH31" s="44"/>
      <c r="AI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</row>
    <row r="32" spans="1:50" s="36" customFormat="1" ht="11.25">
      <c r="A32" s="42">
        <v>85002</v>
      </c>
      <c r="B32" s="43" t="s">
        <v>44</v>
      </c>
      <c r="C32" s="38">
        <v>1985</v>
      </c>
      <c r="D32" s="44">
        <f>SUM(dati!D32:D36)/5</f>
        <v>309.6</v>
      </c>
      <c r="E32" s="44">
        <f>SUM(dati!E32:E36)/5</f>
        <v>206.2</v>
      </c>
      <c r="F32" s="44">
        <f>SUM(dati!F32:F36)/5</f>
        <v>103.4</v>
      </c>
      <c r="G32" s="44">
        <f>SUM(dati!G32:G36)/5</f>
        <v>420.6</v>
      </c>
      <c r="H32" s="44">
        <f>SUM(dati!H32:H36)/5</f>
        <v>109.8</v>
      </c>
      <c r="I32" s="44">
        <f>SUM(dati!I32:I36)/5</f>
        <v>530.4</v>
      </c>
      <c r="J32" s="44">
        <f>SUM(dati!J32:J36)/5</f>
        <v>456</v>
      </c>
      <c r="K32" s="44">
        <f>SUM(dati!K32:K36)/5</f>
        <v>44.2</v>
      </c>
      <c r="L32" s="44">
        <f>SUM(dati!L32:L36)/5</f>
        <v>500.2</v>
      </c>
      <c r="M32" s="44">
        <f>SUM(dati!M32:M36)/5</f>
        <v>30.2</v>
      </c>
      <c r="N32" s="44">
        <f>SUM(dati!N32:N36)/5</f>
        <v>133.6</v>
      </c>
      <c r="O32" s="44">
        <f>SUM(dati!Q32:Q36)/5</f>
        <v>22649.4</v>
      </c>
      <c r="P32" s="45"/>
      <c r="S32" s="42"/>
      <c r="T32" s="43"/>
      <c r="U32" s="38"/>
      <c r="V32" s="44"/>
      <c r="W32" s="44"/>
      <c r="X32" s="40"/>
      <c r="Y32" s="40"/>
      <c r="Z32" s="40"/>
      <c r="AA32" s="40"/>
      <c r="AB32" s="40"/>
      <c r="AC32" s="40"/>
      <c r="AD32" s="40"/>
      <c r="AE32" s="40"/>
      <c r="AF32" s="40"/>
      <c r="AG32" s="44"/>
      <c r="AH32" s="44"/>
      <c r="AI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</row>
    <row r="33" spans="1:50" s="36" customFormat="1" ht="11.25">
      <c r="A33" s="42">
        <v>85002</v>
      </c>
      <c r="B33" s="43" t="s">
        <v>44</v>
      </c>
      <c r="C33" s="38">
        <v>1986</v>
      </c>
      <c r="D33" s="44">
        <f>SUM(dati!D33:D37)/5</f>
        <v>309.8</v>
      </c>
      <c r="E33" s="44">
        <f>SUM(dati!E33:E37)/5</f>
        <v>205.6</v>
      </c>
      <c r="F33" s="44">
        <f>SUM(dati!F33:F37)/5</f>
        <v>104.2</v>
      </c>
      <c r="G33" s="44">
        <f>SUM(dati!G33:G37)/5</f>
        <v>418.2</v>
      </c>
      <c r="H33" s="44">
        <f>SUM(dati!H33:H37)/5</f>
        <v>86.8</v>
      </c>
      <c r="I33" s="44">
        <f>SUM(dati!I33:I37)/5</f>
        <v>505</v>
      </c>
      <c r="J33" s="44">
        <f>SUM(dati!J33:J37)/5</f>
        <v>431.4</v>
      </c>
      <c r="K33" s="44">
        <f>SUM(dati!K33:K37)/5</f>
        <v>44.8</v>
      </c>
      <c r="L33" s="44">
        <f>SUM(dati!L33:L37)/5</f>
        <v>476.2</v>
      </c>
      <c r="M33" s="44">
        <f>SUM(dati!M33:M37)/5</f>
        <v>28.8</v>
      </c>
      <c r="N33" s="44">
        <f>SUM(dati!N33:N37)/5</f>
        <v>133</v>
      </c>
      <c r="O33" s="44">
        <f>SUM(dati!Q33:Q37)/5</f>
        <v>22884.6</v>
      </c>
      <c r="P33" s="45"/>
      <c r="S33" s="42"/>
      <c r="T33" s="43"/>
      <c r="U33" s="38"/>
      <c r="V33" s="44"/>
      <c r="W33" s="44"/>
      <c r="X33" s="40"/>
      <c r="Y33" s="40"/>
      <c r="Z33" s="40"/>
      <c r="AA33" s="40"/>
      <c r="AB33" s="40"/>
      <c r="AC33" s="40"/>
      <c r="AD33" s="40"/>
      <c r="AE33" s="40"/>
      <c r="AF33" s="40"/>
      <c r="AG33" s="44"/>
      <c r="AH33" s="44"/>
      <c r="AI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</row>
    <row r="34" spans="1:50" s="36" customFormat="1" ht="11.25">
      <c r="A34" s="42">
        <v>85002</v>
      </c>
      <c r="B34" s="43" t="s">
        <v>44</v>
      </c>
      <c r="C34" s="38">
        <v>1987</v>
      </c>
      <c r="D34" s="44">
        <f>SUM(dati!D34:D38)/5</f>
        <v>308</v>
      </c>
      <c r="E34" s="44">
        <f>SUM(dati!E34:E38)/5</f>
        <v>205.8</v>
      </c>
      <c r="F34" s="44">
        <f>SUM(dati!F34:F38)/5</f>
        <v>102.2</v>
      </c>
      <c r="G34" s="44">
        <f>SUM(dati!G34:G38)/5</f>
        <v>377.6</v>
      </c>
      <c r="H34" s="44">
        <f>SUM(dati!H34:H38)/5</f>
        <v>76.6</v>
      </c>
      <c r="I34" s="44">
        <f>SUM(dati!I34:I38)/5</f>
        <v>454.2</v>
      </c>
      <c r="J34" s="44">
        <f>SUM(dati!J34:J38)/5</f>
        <v>417.2</v>
      </c>
      <c r="K34" s="44">
        <f>SUM(dati!K34:K38)/5</f>
        <v>38.6</v>
      </c>
      <c r="L34" s="44">
        <f>SUM(dati!L34:L38)/5</f>
        <v>455.8</v>
      </c>
      <c r="M34" s="44">
        <f>SUM(dati!M34:M38)/5</f>
        <v>-1.6</v>
      </c>
      <c r="N34" s="44">
        <f>SUM(dati!N34:N38)/5</f>
        <v>100.6</v>
      </c>
      <c r="O34" s="44">
        <f>SUM(dati!Q34:Q38)/5</f>
        <v>23087.4</v>
      </c>
      <c r="P34" s="45"/>
      <c r="S34" s="42"/>
      <c r="T34" s="43"/>
      <c r="U34" s="38"/>
      <c r="V34" s="44"/>
      <c r="W34" s="44"/>
      <c r="X34" s="40"/>
      <c r="Y34" s="40"/>
      <c r="Z34" s="40"/>
      <c r="AA34" s="40"/>
      <c r="AB34" s="40"/>
      <c r="AC34" s="40"/>
      <c r="AD34" s="40"/>
      <c r="AE34" s="40"/>
      <c r="AF34" s="40"/>
      <c r="AG34" s="44"/>
      <c r="AH34" s="44"/>
      <c r="AI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1:50" s="36" customFormat="1" ht="11.25">
      <c r="A35" s="42">
        <v>85002</v>
      </c>
      <c r="B35" s="43" t="s">
        <v>44</v>
      </c>
      <c r="C35" s="38">
        <v>1988</v>
      </c>
      <c r="D35" s="44">
        <f>SUM(dati!D35:D39)/5</f>
        <v>310.2</v>
      </c>
      <c r="E35" s="44">
        <f>SUM(dati!E35:E39)/5</f>
        <v>202.4</v>
      </c>
      <c r="F35" s="44">
        <f>SUM(dati!F35:F39)/5</f>
        <v>107.8</v>
      </c>
      <c r="G35" s="44">
        <f>SUM(dati!G35:G39)/5</f>
        <v>358.8</v>
      </c>
      <c r="H35" s="44">
        <f>SUM(dati!H35:H39)/5</f>
        <v>65.2</v>
      </c>
      <c r="I35" s="44">
        <f>SUM(dati!I35:I39)/5</f>
        <v>424</v>
      </c>
      <c r="J35" s="44">
        <f>SUM(dati!J35:J39)/5</f>
        <v>417</v>
      </c>
      <c r="K35" s="44">
        <f>SUM(dati!K35:K39)/5</f>
        <v>45.4</v>
      </c>
      <c r="L35" s="44">
        <f>SUM(dati!L35:L39)/5</f>
        <v>462.4</v>
      </c>
      <c r="M35" s="44">
        <f>SUM(dati!M35:M39)/5</f>
        <v>-38.4</v>
      </c>
      <c r="N35" s="44">
        <f>SUM(dati!N35:N39)/5</f>
        <v>69.4</v>
      </c>
      <c r="O35" s="44">
        <f>SUM(dati!Q35:Q39)/5</f>
        <v>23259</v>
      </c>
      <c r="P35" s="45"/>
      <c r="S35" s="42"/>
      <c r="T35" s="43"/>
      <c r="U35" s="38"/>
      <c r="V35" s="44"/>
      <c r="W35" s="44"/>
      <c r="X35" s="40"/>
      <c r="Y35" s="40"/>
      <c r="Z35" s="40"/>
      <c r="AA35" s="40"/>
      <c r="AB35" s="40"/>
      <c r="AC35" s="40"/>
      <c r="AD35" s="40"/>
      <c r="AE35" s="40"/>
      <c r="AF35" s="40"/>
      <c r="AG35" s="44"/>
      <c r="AH35" s="44"/>
      <c r="AI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0" s="36" customFormat="1" ht="11.25">
      <c r="A36" s="42">
        <v>85002</v>
      </c>
      <c r="B36" s="43" t="s">
        <v>44</v>
      </c>
      <c r="C36" s="38">
        <v>1989</v>
      </c>
      <c r="D36" s="44">
        <f>SUM(dati!D36:D40)/5</f>
        <v>316.2</v>
      </c>
      <c r="E36" s="44">
        <f>SUM(dati!E36:E40)/5</f>
        <v>201.6</v>
      </c>
      <c r="F36" s="44">
        <f>SUM(dati!F36:F40)/5</f>
        <v>114.6</v>
      </c>
      <c r="G36" s="44">
        <f>SUM(dati!G36:G40)/5</f>
        <v>331</v>
      </c>
      <c r="H36" s="44">
        <f>SUM(dati!H36:H40)/5</f>
        <v>53</v>
      </c>
      <c r="I36" s="44">
        <f>SUM(dati!I36:I40)/5</f>
        <v>384</v>
      </c>
      <c r="J36" s="44">
        <f>SUM(dati!J36:J40)/5</f>
        <v>389.6</v>
      </c>
      <c r="K36" s="44">
        <f>SUM(dati!K36:K40)/5</f>
        <v>40.8</v>
      </c>
      <c r="L36" s="44">
        <f>SUM(dati!L36:L40)/5</f>
        <v>430.4</v>
      </c>
      <c r="M36" s="44">
        <f>SUM(dati!M36:M40)/5</f>
        <v>-46.4</v>
      </c>
      <c r="N36" s="44">
        <f>SUM(dati!N36:N40)/5</f>
        <v>68.2</v>
      </c>
      <c r="O36" s="44">
        <f>SUM(dati!Q36:Q40)/5</f>
        <v>23208.6</v>
      </c>
      <c r="P36" s="45"/>
      <c r="S36" s="42"/>
      <c r="T36" s="43"/>
      <c r="U36" s="38"/>
      <c r="V36" s="44"/>
      <c r="W36" s="44"/>
      <c r="X36" s="40"/>
      <c r="Y36" s="40"/>
      <c r="Z36" s="40"/>
      <c r="AA36" s="40"/>
      <c r="AB36" s="40"/>
      <c r="AC36" s="40"/>
      <c r="AD36" s="40"/>
      <c r="AE36" s="40"/>
      <c r="AF36" s="40"/>
      <c r="AG36" s="44"/>
      <c r="AH36" s="44"/>
      <c r="AI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s="36" customFormat="1" ht="11.25">
      <c r="A37" s="42">
        <v>85002</v>
      </c>
      <c r="B37" s="43" t="s">
        <v>44</v>
      </c>
      <c r="C37" s="38">
        <v>1990</v>
      </c>
      <c r="D37" s="44">
        <f>SUM(dati!D37:D41)/5</f>
        <v>336</v>
      </c>
      <c r="E37" s="44">
        <f>SUM(dati!E37:E41)/5</f>
        <v>203.6</v>
      </c>
      <c r="F37" s="44">
        <f>SUM(dati!F37:F41)/5</f>
        <v>132.4</v>
      </c>
      <c r="G37" s="44">
        <f>SUM(dati!G37:G41)/5</f>
        <v>392.6</v>
      </c>
      <c r="H37" s="44">
        <f>SUM(dati!H37:H41)/5</f>
        <v>41.4</v>
      </c>
      <c r="I37" s="44">
        <f>SUM(dati!I37:I41)/5</f>
        <v>434</v>
      </c>
      <c r="J37" s="44">
        <f>SUM(dati!J37:J41)/5</f>
        <v>390</v>
      </c>
      <c r="K37" s="44">
        <f>SUM(dati!K37:K41)/5</f>
        <v>45.2</v>
      </c>
      <c r="L37" s="44">
        <f>SUM(dati!L37:L41)/5</f>
        <v>435.2</v>
      </c>
      <c r="M37" s="44">
        <f>SUM(dati!M37:M41)/5</f>
        <v>-1.2</v>
      </c>
      <c r="N37" s="44">
        <f>SUM(dati!N37:N41)/5</f>
        <v>131.2</v>
      </c>
      <c r="O37" s="44">
        <f>SUM(dati!Q37:Q41)/5</f>
        <v>23119</v>
      </c>
      <c r="P37" s="45"/>
      <c r="S37" s="42"/>
      <c r="T37" s="43"/>
      <c r="U37" s="38"/>
      <c r="V37" s="44"/>
      <c r="W37" s="44"/>
      <c r="X37" s="40"/>
      <c r="Y37" s="40"/>
      <c r="Z37" s="40"/>
      <c r="AA37" s="40"/>
      <c r="AB37" s="40"/>
      <c r="AC37" s="40"/>
      <c r="AD37" s="40"/>
      <c r="AE37" s="40"/>
      <c r="AF37" s="40"/>
      <c r="AG37" s="44"/>
      <c r="AH37" s="44"/>
      <c r="AI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</row>
    <row r="38" spans="1:50" s="36" customFormat="1" ht="11.25">
      <c r="A38" s="42">
        <v>85002</v>
      </c>
      <c r="B38" s="43" t="s">
        <v>44</v>
      </c>
      <c r="C38" s="38">
        <v>1991</v>
      </c>
      <c r="D38" s="44">
        <f>SUM(dati!D38:D42)/5</f>
        <v>336.6</v>
      </c>
      <c r="E38" s="44">
        <f>SUM(dati!E38:E42)/5</f>
        <v>210.4</v>
      </c>
      <c r="F38" s="44">
        <f>SUM(dati!F38:F42)/5</f>
        <v>126.2</v>
      </c>
      <c r="G38" s="44">
        <f>SUM(dati!G38:G42)/5</f>
        <v>560.2</v>
      </c>
      <c r="H38" s="44">
        <f>SUM(dati!H38:H42)/5</f>
        <v>39.6</v>
      </c>
      <c r="I38" s="44">
        <f>SUM(dati!I38:I42)/5</f>
        <v>599.8</v>
      </c>
      <c r="J38" s="44">
        <f>SUM(dati!J38:J42)/5</f>
        <v>387.2</v>
      </c>
      <c r="K38" s="44">
        <f>SUM(dati!K38:K42)/5</f>
        <v>43.6</v>
      </c>
      <c r="L38" s="44">
        <f>SUM(dati!L38:L42)/5</f>
        <v>430.8</v>
      </c>
      <c r="M38" s="44">
        <f>SUM(dati!M38:M42)/5</f>
        <v>169</v>
      </c>
      <c r="N38" s="44">
        <f>SUM(dati!N38:N42)/5</f>
        <v>295.2</v>
      </c>
      <c r="O38" s="44">
        <f>SUM(dati!Q38:Q42)/5</f>
        <v>23193.4</v>
      </c>
      <c r="P38" s="45"/>
      <c r="S38" s="42"/>
      <c r="T38" s="43"/>
      <c r="U38" s="38"/>
      <c r="V38" s="44"/>
      <c r="W38" s="44"/>
      <c r="X38" s="40"/>
      <c r="Y38" s="40"/>
      <c r="Z38" s="40"/>
      <c r="AA38" s="40"/>
      <c r="AB38" s="40"/>
      <c r="AC38" s="40"/>
      <c r="AD38" s="40"/>
      <c r="AE38" s="40"/>
      <c r="AF38" s="40"/>
      <c r="AG38" s="44"/>
      <c r="AH38" s="44"/>
      <c r="AI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</row>
    <row r="39" spans="1:50" s="36" customFormat="1" ht="11.25">
      <c r="A39" s="42">
        <v>85002</v>
      </c>
      <c r="B39" s="43" t="s">
        <v>44</v>
      </c>
      <c r="C39" s="38">
        <v>1992</v>
      </c>
      <c r="D39" s="44">
        <f>SUM(dati!D39:D43)/5</f>
        <v>332.6</v>
      </c>
      <c r="E39" s="44">
        <f>SUM(dati!E39:E43)/5</f>
        <v>217.8</v>
      </c>
      <c r="F39" s="44">
        <f>SUM(dati!F39:F43)/5</f>
        <v>114.8</v>
      </c>
      <c r="G39" s="44">
        <f>SUM(dati!G39:G43)/5</f>
        <v>542.8</v>
      </c>
      <c r="H39" s="44">
        <f>SUM(dati!H39:H43)/5</f>
        <v>33.6</v>
      </c>
      <c r="I39" s="44">
        <f>SUM(dati!I39:I43)/5</f>
        <v>576.4</v>
      </c>
      <c r="J39" s="44">
        <f>SUM(dati!J39:J43)/5</f>
        <v>376.2</v>
      </c>
      <c r="K39" s="44">
        <f>SUM(dati!K39:K43)/5</f>
        <v>37.4</v>
      </c>
      <c r="L39" s="44">
        <f>SUM(dati!L39:L43)/5</f>
        <v>413.6</v>
      </c>
      <c r="M39" s="44">
        <f>SUM(dati!M39:M43)/5</f>
        <v>162.8</v>
      </c>
      <c r="N39" s="44">
        <f>SUM(dati!N39:N43)/5</f>
        <v>277.6</v>
      </c>
      <c r="O39" s="44">
        <f>SUM(dati!Q39:Q43)/5</f>
        <v>23250.2</v>
      </c>
      <c r="P39" s="45"/>
      <c r="S39" s="42"/>
      <c r="T39" s="43"/>
      <c r="U39" s="38"/>
      <c r="V39" s="44"/>
      <c r="W39" s="44"/>
      <c r="X39" s="40"/>
      <c r="Y39" s="40"/>
      <c r="Z39" s="40"/>
      <c r="AA39" s="40"/>
      <c r="AB39" s="40"/>
      <c r="AC39" s="40"/>
      <c r="AD39" s="40"/>
      <c r="AE39" s="40"/>
      <c r="AF39" s="40"/>
      <c r="AG39" s="44"/>
      <c r="AH39" s="44"/>
      <c r="AI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s="36" customFormat="1" ht="11.25">
      <c r="A40" s="42">
        <v>85002</v>
      </c>
      <c r="B40" s="43" t="s">
        <v>44</v>
      </c>
      <c r="C40" s="38">
        <v>1993</v>
      </c>
      <c r="D40" s="44">
        <f>SUM(dati!D40:D44)/5</f>
        <v>319.8</v>
      </c>
      <c r="E40" s="44">
        <f>SUM(dati!E40:E44)/5</f>
        <v>224.2</v>
      </c>
      <c r="F40" s="44">
        <f>SUM(dati!F40:F44)/5</f>
        <v>95.6</v>
      </c>
      <c r="G40" s="44">
        <f>SUM(dati!G40:G44)/5</f>
        <v>527</v>
      </c>
      <c r="H40" s="44">
        <f>SUM(dati!H40:H44)/5</f>
        <v>29.2</v>
      </c>
      <c r="I40" s="44">
        <f>SUM(dati!I40:I44)/5</f>
        <v>556.2</v>
      </c>
      <c r="J40" s="44">
        <f>SUM(dati!J40:J44)/5</f>
        <v>379</v>
      </c>
      <c r="K40" s="44">
        <f>SUM(dati!K40:K44)/5</f>
        <v>29.4</v>
      </c>
      <c r="L40" s="44">
        <f>SUM(dati!L40:L44)/5</f>
        <v>408.4</v>
      </c>
      <c r="M40" s="44">
        <f>SUM(dati!M40:M44)/5</f>
        <v>147.8</v>
      </c>
      <c r="N40" s="44">
        <f>SUM(dati!N40:N44)/5</f>
        <v>243.4</v>
      </c>
      <c r="O40" s="44">
        <f>SUM(dati!Q40:Q44)/5</f>
        <v>23272.8</v>
      </c>
      <c r="P40" s="45"/>
      <c r="S40" s="42"/>
      <c r="T40" s="43"/>
      <c r="U40" s="38"/>
      <c r="V40" s="44"/>
      <c r="W40" s="44"/>
      <c r="X40" s="40"/>
      <c r="Y40" s="40"/>
      <c r="Z40" s="40"/>
      <c r="AA40" s="40"/>
      <c r="AB40" s="40"/>
      <c r="AC40" s="40"/>
      <c r="AD40" s="40"/>
      <c r="AE40" s="40"/>
      <c r="AF40" s="40"/>
      <c r="AG40" s="44"/>
      <c r="AH40" s="44"/>
      <c r="AI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</row>
    <row r="41" spans="1:50" s="36" customFormat="1" ht="11.25">
      <c r="A41" s="42">
        <v>85002</v>
      </c>
      <c r="B41" s="43" t="s">
        <v>44</v>
      </c>
      <c r="C41" s="38">
        <v>1994</v>
      </c>
      <c r="D41" s="44">
        <f>SUM(dati!D41:D45)/5</f>
        <v>305</v>
      </c>
      <c r="E41" s="44">
        <f>SUM(dati!E41:E45)/5</f>
        <v>226.8</v>
      </c>
      <c r="F41" s="44">
        <f>SUM(dati!F41:F45)/5</f>
        <v>78.2</v>
      </c>
      <c r="G41" s="44">
        <f>SUM(dati!G41:G45)/5</f>
        <v>533.6</v>
      </c>
      <c r="H41" s="44">
        <f>SUM(dati!H41:H45)/5</f>
        <v>28.4</v>
      </c>
      <c r="I41" s="44">
        <f>SUM(dati!I41:I45)/5</f>
        <v>562</v>
      </c>
      <c r="J41" s="44">
        <f>SUM(dati!J41:J45)/5</f>
        <v>376.2</v>
      </c>
      <c r="K41" s="44">
        <f>SUM(dati!K41:K45)/5</f>
        <v>26.6</v>
      </c>
      <c r="L41" s="44">
        <f>SUM(dati!L41:L45)/5</f>
        <v>402.8</v>
      </c>
      <c r="M41" s="44">
        <f>SUM(dati!M41:M45)/5</f>
        <v>159.2</v>
      </c>
      <c r="N41" s="44">
        <f>SUM(dati!N41:N45)/5</f>
        <v>237.4</v>
      </c>
      <c r="O41" s="44">
        <f>SUM(dati!Q41:Q45)/5</f>
        <v>23510.2</v>
      </c>
      <c r="P41" s="45"/>
      <c r="S41" s="42"/>
      <c r="T41" s="43"/>
      <c r="U41" s="38"/>
      <c r="V41" s="44"/>
      <c r="W41" s="44"/>
      <c r="X41" s="40"/>
      <c r="Y41" s="40"/>
      <c r="Z41" s="40"/>
      <c r="AA41" s="40"/>
      <c r="AB41" s="40"/>
      <c r="AC41" s="40"/>
      <c r="AD41" s="40"/>
      <c r="AE41" s="40"/>
      <c r="AF41" s="40"/>
      <c r="AG41" s="44"/>
      <c r="AH41" s="44"/>
      <c r="AI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 s="36" customFormat="1" ht="11.25">
      <c r="A42" s="42">
        <v>85002</v>
      </c>
      <c r="B42" s="43" t="s">
        <v>44</v>
      </c>
      <c r="C42" s="38">
        <v>1995</v>
      </c>
      <c r="D42" s="44">
        <f>SUM(dati!D42:D46)/5</f>
        <v>285.6</v>
      </c>
      <c r="E42" s="44">
        <f>SUM(dati!E42:E46)/5</f>
        <v>227.2</v>
      </c>
      <c r="F42" s="44">
        <f>SUM(dati!F42:F46)/5</f>
        <v>58.4</v>
      </c>
      <c r="G42" s="44">
        <f>SUM(dati!G42:G46)/5</f>
        <v>516</v>
      </c>
      <c r="H42" s="44">
        <f>SUM(dati!H42:H46)/5</f>
        <v>29.6</v>
      </c>
      <c r="I42" s="44">
        <f>SUM(dati!I42:I46)/5</f>
        <v>545.6</v>
      </c>
      <c r="J42" s="44">
        <f>SUM(dati!J42:J46)/5</f>
        <v>366.8</v>
      </c>
      <c r="K42" s="44">
        <f>SUM(dati!K42:K46)/5</f>
        <v>17.8</v>
      </c>
      <c r="L42" s="44">
        <f>SUM(dati!L42:L46)/5</f>
        <v>384.6</v>
      </c>
      <c r="M42" s="44">
        <f>SUM(dati!M42:M46)/5</f>
        <v>161</v>
      </c>
      <c r="N42" s="44">
        <f>SUM(dati!N42:N46)/5</f>
        <v>219.4</v>
      </c>
      <c r="O42" s="44">
        <f>SUM(dati!Q42:Q46)/5</f>
        <v>23729.6</v>
      </c>
      <c r="P42" s="45"/>
      <c r="S42" s="42"/>
      <c r="T42" s="43"/>
      <c r="U42" s="38"/>
      <c r="V42" s="44"/>
      <c r="W42" s="44"/>
      <c r="X42" s="40"/>
      <c r="Y42" s="40"/>
      <c r="Z42" s="40"/>
      <c r="AA42" s="40"/>
      <c r="AB42" s="40"/>
      <c r="AC42" s="40"/>
      <c r="AD42" s="40"/>
      <c r="AE42" s="40"/>
      <c r="AF42" s="40"/>
      <c r="AG42" s="44"/>
      <c r="AH42" s="44"/>
      <c r="AI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s="36" customFormat="1" ht="11.25">
      <c r="A43" s="42">
        <v>85002</v>
      </c>
      <c r="B43" s="43" t="s">
        <v>44</v>
      </c>
      <c r="C43" s="38">
        <v>1996</v>
      </c>
      <c r="D43" s="44">
        <f>SUM(dati!D43:D47)/5</f>
        <v>275.4</v>
      </c>
      <c r="E43" s="44">
        <f>SUM(dati!E43:E47)/5</f>
        <v>219.6</v>
      </c>
      <c r="F43" s="44">
        <f>SUM(dati!F43:F47)/5</f>
        <v>55.8</v>
      </c>
      <c r="G43" s="44">
        <f>SUM(dati!G43:G47)/5</f>
        <v>258.8</v>
      </c>
      <c r="H43" s="44">
        <f>SUM(dati!H43:H47)/5</f>
        <v>29</v>
      </c>
      <c r="I43" s="44">
        <f>SUM(dati!I43:I47)/5</f>
        <v>287.8</v>
      </c>
      <c r="J43" s="44">
        <f>SUM(dati!J43:J47)/5</f>
        <v>356.4</v>
      </c>
      <c r="K43" s="44">
        <f>SUM(dati!K43:K47)/5</f>
        <v>19.4</v>
      </c>
      <c r="L43" s="44">
        <f>SUM(dati!L43:L47)/5</f>
        <v>375.8</v>
      </c>
      <c r="M43" s="44">
        <f>SUM(dati!M43:M47)/5</f>
        <v>-88</v>
      </c>
      <c r="N43" s="44">
        <f>SUM(dati!N43:N47)/5</f>
        <v>-32.2</v>
      </c>
      <c r="O43" s="44">
        <f>SUM(dati!Q43:Q47)/5</f>
        <v>23697.4</v>
      </c>
      <c r="P43" s="45"/>
      <c r="S43" s="42"/>
      <c r="T43" s="43"/>
      <c r="U43" s="38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4"/>
      <c r="AH43" s="44"/>
      <c r="AI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</row>
    <row r="44" spans="1:50" s="36" customFormat="1" ht="11.25">
      <c r="A44" s="42">
        <v>85002</v>
      </c>
      <c r="B44" s="43" t="s">
        <v>44</v>
      </c>
      <c r="C44" s="38">
        <v>1997</v>
      </c>
      <c r="D44" s="44">
        <f>SUM(dati!D44:D48)/5</f>
        <v>266.2</v>
      </c>
      <c r="E44" s="44">
        <f>SUM(dati!E44:E48)/5</f>
        <v>217.8</v>
      </c>
      <c r="F44" s="44">
        <f>SUM(dati!F44:F48)/5</f>
        <v>48.4</v>
      </c>
      <c r="G44" s="44">
        <f>SUM(dati!G44:G48)/5</f>
        <v>251.2</v>
      </c>
      <c r="H44" s="44">
        <f>SUM(dati!H44:H48)/5</f>
        <v>27.2</v>
      </c>
      <c r="I44" s="44">
        <f>SUM(dati!I44:I48)/5</f>
        <v>278.4</v>
      </c>
      <c r="J44" s="44">
        <f>SUM(dati!J44:J48)/5</f>
        <v>362.4</v>
      </c>
      <c r="K44" s="44">
        <f>SUM(dati!K44:K48)/5</f>
        <v>23</v>
      </c>
      <c r="L44" s="44">
        <f>SUM(dati!L44:L48)/5</f>
        <v>385.4</v>
      </c>
      <c r="M44" s="44">
        <f>SUM(dati!M44:M48)/5</f>
        <v>-107</v>
      </c>
      <c r="N44" s="44">
        <f>SUM(dati!N44:N48)/5</f>
        <v>-58.6</v>
      </c>
      <c r="O44" s="44">
        <f>SUM(dati!Q44:Q48)/5</f>
        <v>23638.8</v>
      </c>
      <c r="P44" s="45"/>
      <c r="S44" s="42"/>
      <c r="T44" s="43"/>
      <c r="U44" s="38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4"/>
      <c r="AH44" s="44"/>
      <c r="AI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50" s="36" customFormat="1" ht="11.25">
      <c r="A45" s="42">
        <v>85002</v>
      </c>
      <c r="B45" s="43" t="s">
        <v>44</v>
      </c>
      <c r="C45" s="38">
        <v>1998</v>
      </c>
      <c r="D45" s="44">
        <f>SUM(dati!D45:D49)/5</f>
        <v>262.2</v>
      </c>
      <c r="E45" s="44">
        <f>SUM(dati!E45:E49)/5</f>
        <v>220.6</v>
      </c>
      <c r="F45" s="44">
        <f>SUM(dati!F45:F49)/5</f>
        <v>41.6</v>
      </c>
      <c r="G45" s="44">
        <f>SUM(dati!G45:G49)/5</f>
        <v>254.4</v>
      </c>
      <c r="H45" s="44">
        <f>SUM(dati!H45:H49)/5</f>
        <v>28.2</v>
      </c>
      <c r="I45" s="44">
        <f>SUM(dati!I45:I49)/5</f>
        <v>282.6</v>
      </c>
      <c r="J45" s="44">
        <f>SUM(dati!J45:J49)/5</f>
        <v>350.4</v>
      </c>
      <c r="K45" s="44">
        <f>SUM(dati!K45:K49)/5</f>
        <v>20.8</v>
      </c>
      <c r="L45" s="44">
        <f>SUM(dati!L45:L49)/5</f>
        <v>371.2</v>
      </c>
      <c r="M45" s="44">
        <f>SUM(dati!M45:M49)/5</f>
        <v>-88.6</v>
      </c>
      <c r="N45" s="44">
        <f>SUM(dati!N45:N49)/5</f>
        <v>-47</v>
      </c>
      <c r="O45" s="44">
        <f>SUM(dati!Q45:Q49)/5</f>
        <v>23591.8</v>
      </c>
      <c r="P45" s="45"/>
      <c r="S45" s="42"/>
      <c r="T45" s="43"/>
      <c r="U45" s="38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4"/>
      <c r="AH45" s="44"/>
      <c r="AI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s="36" customFormat="1" ht="11.25">
      <c r="A46" s="42">
        <v>85002</v>
      </c>
      <c r="B46" s="43" t="s">
        <v>44</v>
      </c>
      <c r="C46" s="38">
        <v>1999</v>
      </c>
      <c r="D46" s="44">
        <f>SUM(dati!D46:D50)/5</f>
        <v>266.6</v>
      </c>
      <c r="E46" s="44">
        <f>SUM(dati!E46:E50)/5</f>
        <v>212.8</v>
      </c>
      <c r="F46" s="44">
        <f>SUM(dati!F46:F50)/5</f>
        <v>53.8</v>
      </c>
      <c r="G46" s="44">
        <f>SUM(dati!G46:G50)/5</f>
        <v>249.4</v>
      </c>
      <c r="H46" s="44">
        <f>SUM(dati!H46:H50)/5</f>
        <v>32.4</v>
      </c>
      <c r="I46" s="44">
        <f>SUM(dati!I46:I50)/5</f>
        <v>281.8</v>
      </c>
      <c r="J46" s="44">
        <f>SUM(dati!J46:J50)/5</f>
        <v>327.6</v>
      </c>
      <c r="K46" s="44">
        <f>SUM(dati!K46:K50)/5</f>
        <v>26.2</v>
      </c>
      <c r="L46" s="44">
        <f>SUM(dati!L46:L50)/5</f>
        <v>353.8</v>
      </c>
      <c r="M46" s="44">
        <f>SUM(dati!M46:M50)/5</f>
        <v>-72</v>
      </c>
      <c r="N46" s="44">
        <f>SUM(dati!N46:N50)/5</f>
        <v>-18.2</v>
      </c>
      <c r="O46" s="44">
        <f>SUM(dati!Q46:Q50)/5</f>
        <v>23491.2</v>
      </c>
      <c r="P46" s="45"/>
      <c r="S46" s="42"/>
      <c r="T46" s="43"/>
      <c r="U46" s="38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4"/>
      <c r="AH46" s="44"/>
      <c r="AI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s="36" customFormat="1" ht="11.25">
      <c r="A47" s="42">
        <v>85002</v>
      </c>
      <c r="B47" s="43" t="s">
        <v>44</v>
      </c>
      <c r="C47" s="38">
        <v>2000</v>
      </c>
      <c r="D47" s="44">
        <f>SUM(dati!D47:D51)/5</f>
        <v>256.4</v>
      </c>
      <c r="E47" s="44">
        <f>SUM(dati!E47:E51)/5</f>
        <v>215.4</v>
      </c>
      <c r="F47" s="44">
        <f>SUM(dati!F47:F51)/5</f>
        <v>41</v>
      </c>
      <c r="G47" s="44">
        <f>SUM(dati!G47:G51)/5</f>
        <v>249.4</v>
      </c>
      <c r="H47" s="44">
        <f>SUM(dati!H47:H51)/5</f>
        <v>32</v>
      </c>
      <c r="I47" s="44">
        <f>SUM(dati!I47:I51)/5</f>
        <v>281.4</v>
      </c>
      <c r="J47" s="44">
        <f>SUM(dati!J47:J51)/5</f>
        <v>329</v>
      </c>
      <c r="K47" s="44">
        <f>SUM(dati!K47:K51)/5</f>
        <v>25.4</v>
      </c>
      <c r="L47" s="44">
        <f>SUM(dati!L47:L51)/5</f>
        <v>354.4</v>
      </c>
      <c r="M47" s="44">
        <f>SUM(dati!M47:M51)/5</f>
        <v>-73</v>
      </c>
      <c r="N47" s="44">
        <f>SUM(dati!N47:N51)/5</f>
        <v>-32</v>
      </c>
      <c r="O47" s="44">
        <f>SUM(dati!Q47:Q51)/5</f>
        <v>23376.8</v>
      </c>
      <c r="P47" s="45"/>
      <c r="S47" s="42"/>
      <c r="T47" s="43"/>
      <c r="U47" s="38"/>
      <c r="V47" s="44"/>
      <c r="W47" s="44"/>
      <c r="X47" s="40"/>
      <c r="Y47" s="40"/>
      <c r="Z47" s="40"/>
      <c r="AA47" s="40"/>
      <c r="AB47" s="40"/>
      <c r="AC47" s="40"/>
      <c r="AD47" s="40"/>
      <c r="AE47" s="40"/>
      <c r="AF47" s="40"/>
      <c r="AG47" s="44"/>
      <c r="AH47" s="44"/>
      <c r="AI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</row>
    <row r="48" spans="1:50" s="36" customFormat="1" ht="12.75">
      <c r="A48" s="42">
        <v>85002</v>
      </c>
      <c r="B48" s="43" t="s">
        <v>44</v>
      </c>
      <c r="C48" s="38">
        <v>2001</v>
      </c>
      <c r="D48" s="44">
        <f>SUM(dati!D48:D52)/5</f>
        <v>247.2</v>
      </c>
      <c r="E48" s="44">
        <f>SUM(dati!E48:E52)/5</f>
        <v>228.2</v>
      </c>
      <c r="F48" s="44">
        <f>SUM(dati!F48:F52)/5</f>
        <v>19</v>
      </c>
      <c r="G48" s="44">
        <f>SUM(dati!G48:G52)/5</f>
        <v>253.4</v>
      </c>
      <c r="H48" s="44">
        <f>SUM(dati!H48:H52)/5</f>
        <v>35.8</v>
      </c>
      <c r="I48" s="44">
        <f>SUM(dati!I48:I52)/5</f>
        <v>289.2</v>
      </c>
      <c r="J48" s="44">
        <f>SUM(dati!J48:J52)/5</f>
        <v>303.6</v>
      </c>
      <c r="K48" s="44">
        <f>SUM(dati!K48:K52)/5</f>
        <v>23.2</v>
      </c>
      <c r="L48" s="44">
        <f>SUM(dati!L48:L52)/5</f>
        <v>326.8</v>
      </c>
      <c r="M48" s="44">
        <f>SUM(dati!M48:M52)/5</f>
        <v>-37.6</v>
      </c>
      <c r="N48" s="44">
        <f>SUM(dati!N48:N52)/5</f>
        <v>-18.6</v>
      </c>
      <c r="O48" s="44">
        <f>SUM(dati!Q48:Q52)/5</f>
        <v>23275.8</v>
      </c>
      <c r="P48" s="45"/>
      <c r="Q48"/>
      <c r="R48"/>
      <c r="S48" s="42"/>
      <c r="T48" s="43"/>
      <c r="U48" s="38"/>
      <c r="V48" s="44"/>
      <c r="W48" s="44"/>
      <c r="X48" s="40"/>
      <c r="Y48" s="40"/>
      <c r="Z48" s="40"/>
      <c r="AA48" s="40"/>
      <c r="AB48" s="40"/>
      <c r="AC48" s="40"/>
      <c r="AD48" s="40"/>
      <c r="AE48" s="40"/>
      <c r="AF48" s="40"/>
      <c r="AG48" s="44"/>
      <c r="AH48" s="44"/>
      <c r="AI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1:50" s="36" customFormat="1" ht="12.75">
      <c r="A49" s="42">
        <v>85002</v>
      </c>
      <c r="B49" s="43" t="s">
        <v>44</v>
      </c>
      <c r="C49" s="38">
        <v>2002</v>
      </c>
      <c r="D49" s="44">
        <f>SUM(dati!D49:D53)/5</f>
        <v>250.8</v>
      </c>
      <c r="E49" s="44">
        <f>SUM(dati!E49:E53)/5</f>
        <v>230.4</v>
      </c>
      <c r="F49" s="44">
        <f>SUM(dati!F49:F53)/5</f>
        <v>20.4</v>
      </c>
      <c r="G49" s="44">
        <f>SUM(dati!G49:G53)/5</f>
        <v>269.6</v>
      </c>
      <c r="H49" s="44">
        <f>SUM(dati!H49:H53)/5</f>
        <v>40</v>
      </c>
      <c r="I49" s="44">
        <f>SUM(dati!I49:I53)/5</f>
        <v>309.6</v>
      </c>
      <c r="J49" s="44">
        <f>SUM(dati!J49:J53)/5</f>
        <v>289.6</v>
      </c>
      <c r="K49" s="44">
        <f>SUM(dati!K49:K53)/5</f>
        <v>19</v>
      </c>
      <c r="L49" s="44">
        <f>SUM(dati!L49:L53)/5</f>
        <v>308.6</v>
      </c>
      <c r="M49" s="44">
        <f>SUM(dati!M49:M53)/5</f>
        <v>1</v>
      </c>
      <c r="N49" s="44">
        <f>SUM(dati!N49:N53)/5</f>
        <v>21.4</v>
      </c>
      <c r="O49" s="44">
        <f>SUM(dati!Q49:Q53)/5</f>
        <v>23214.8</v>
      </c>
      <c r="P49" s="45"/>
      <c r="Q49"/>
      <c r="R49"/>
      <c r="S49" s="42"/>
      <c r="T49" s="43"/>
      <c r="U49" s="38"/>
      <c r="V49" s="44"/>
      <c r="W49" s="44"/>
      <c r="X49" s="40"/>
      <c r="Y49" s="40"/>
      <c r="Z49" s="40"/>
      <c r="AA49" s="40"/>
      <c r="AB49" s="40"/>
      <c r="AC49" s="40"/>
      <c r="AD49" s="40"/>
      <c r="AE49" s="40"/>
      <c r="AF49" s="40"/>
      <c r="AG49" s="44"/>
      <c r="AH49" s="44"/>
      <c r="AI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1:50" s="36" customFormat="1" ht="11.25">
      <c r="A50" s="42">
        <v>85002</v>
      </c>
      <c r="B50" s="43" t="s">
        <v>44</v>
      </c>
      <c r="C50" s="38">
        <v>2003</v>
      </c>
      <c r="D50" s="44">
        <f>SUM(dati!D50:D54)/5</f>
        <v>246.4</v>
      </c>
      <c r="E50" s="44">
        <f>SUM(dati!E50:E54)/5</f>
        <v>227</v>
      </c>
      <c r="F50" s="44">
        <f>SUM(dati!F50:F54)/5</f>
        <v>19.4</v>
      </c>
      <c r="G50" s="44">
        <f>SUM(dati!G50:G54)/5</f>
        <v>257.6</v>
      </c>
      <c r="H50" s="44">
        <f>SUM(dati!H50:H54)/5</f>
        <v>41.8</v>
      </c>
      <c r="I50" s="44">
        <f>SUM(dati!I50:I54)/5</f>
        <v>299.4</v>
      </c>
      <c r="J50" s="44">
        <f>SUM(dati!J50:J54)/5</f>
        <v>284.4</v>
      </c>
      <c r="K50" s="44">
        <f>SUM(dati!K50:K54)/5</f>
        <v>18.8</v>
      </c>
      <c r="L50" s="44">
        <f>SUM(dati!L50:L54)/5</f>
        <v>303.2</v>
      </c>
      <c r="M50" s="44">
        <f>SUM(dati!M50:M54)/5</f>
        <v>-3.8</v>
      </c>
      <c r="N50" s="44">
        <f>SUM(dati!N50:N54)/5</f>
        <v>15.6</v>
      </c>
      <c r="O50" s="44">
        <f>SUM(dati!Q50:Q54)/5</f>
        <v>23148</v>
      </c>
      <c r="P50" s="45"/>
      <c r="S50" s="42"/>
      <c r="T50" s="43"/>
      <c r="U50" s="38"/>
      <c r="V50" s="44"/>
      <c r="W50" s="44"/>
      <c r="X50" s="40"/>
      <c r="Y50" s="40"/>
      <c r="Z50" s="40"/>
      <c r="AA50" s="40"/>
      <c r="AB50" s="40"/>
      <c r="AC50" s="40"/>
      <c r="AD50" s="40"/>
      <c r="AE50" s="40"/>
      <c r="AF50" s="40"/>
      <c r="AG50" s="44"/>
      <c r="AH50" s="44"/>
      <c r="AI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</row>
    <row r="51" spans="1:15" s="47" customFormat="1" ht="11.25">
      <c r="A51" s="42"/>
      <c r="B51" s="46"/>
      <c r="C51" s="38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s="36" customFormat="1" ht="11.25">
      <c r="A52" s="48"/>
      <c r="B52" s="48"/>
      <c r="C52" s="49" t="s">
        <v>23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2:15" s="36" customFormat="1" ht="11.25">
      <c r="B53" s="43"/>
      <c r="C53" s="3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s="36" customFormat="1" ht="11.25">
      <c r="B54" s="43"/>
      <c r="C54" s="3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2:15" s="36" customFormat="1" ht="11.25">
      <c r="B55" s="43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s="36" customFormat="1" ht="11.25">
      <c r="B56" s="43"/>
      <c r="C56" s="3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s="36" customFormat="1" ht="11.25">
      <c r="B57" s="43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s="36" customFormat="1" ht="11.25">
      <c r="B58" s="43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s="36" customFormat="1" ht="11.25">
      <c r="B59" s="43"/>
      <c r="C59" s="3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s="36" customFormat="1" ht="11.25">
      <c r="B60" s="43"/>
      <c r="C60" s="3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s="36" customFormat="1" ht="11.25">
      <c r="B61" s="43"/>
      <c r="C61" s="3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s="36" customFormat="1" ht="11.25">
      <c r="B62" s="43"/>
      <c r="C62" s="3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s="36" customFormat="1" ht="11.25">
      <c r="B63" s="43"/>
      <c r="C63" s="3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2:15" s="36" customFormat="1" ht="11.25">
      <c r="B64" s="43"/>
      <c r="C64" s="3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2:15" s="36" customFormat="1" ht="11.25">
      <c r="B65" s="43"/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2:15" s="36" customFormat="1" ht="11.25">
      <c r="B66" s="43"/>
      <c r="C66" s="3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2:15" s="36" customFormat="1" ht="11.25">
      <c r="B67" s="43"/>
      <c r="C67" s="3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s="36" customFormat="1" ht="11.25">
      <c r="B68" s="43"/>
      <c r="C68" s="38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2:15" s="36" customFormat="1" ht="11.25">
      <c r="B69" s="43"/>
      <c r="C69" s="3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5" s="36" customFormat="1" ht="11.25">
      <c r="B70" s="43"/>
      <c r="C70" s="3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2:15" s="36" customFormat="1" ht="11.25">
      <c r="B71" s="43"/>
      <c r="C71" s="3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100"/>
    </row>
    <row r="72" spans="2:15" s="36" customFormat="1" ht="11.25">
      <c r="B72" s="43"/>
      <c r="C72" s="3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2:15" s="36" customFormat="1" ht="11.25">
      <c r="B73" s="43"/>
      <c r="C73" s="3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6" spans="1:15" ht="12.75">
      <c r="A76" s="58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2.75">
      <c r="A77" s="58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2.75">
      <c r="A78" s="58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2.75">
      <c r="A79" s="58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2.75">
      <c r="A80" s="58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2.75">
      <c r="A81" s="58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2.75">
      <c r="A82" s="58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2.75">
      <c r="A83" s="58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2.75">
      <c r="A84" s="58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2.75">
      <c r="A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2.75">
      <c r="A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2.75">
      <c r="A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2.75">
      <c r="A88" s="5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2.75">
      <c r="A89" s="58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2.75">
      <c r="A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2.75">
      <c r="A91" s="58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2.75">
      <c r="A92" s="58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2.75">
      <c r="A93" s="58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2.75">
      <c r="A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2.75">
      <c r="A95" s="58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2.75">
      <c r="A96" s="58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2.75">
      <c r="A97" s="58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ht="12.75">
      <c r="A98" s="58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ht="12.75">
      <c r="A99" s="58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ht="12.75">
      <c r="A100" s="58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ht="12.75">
      <c r="A101" s="58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ht="12.75">
      <c r="A102" s="5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ht="12.75">
      <c r="A103" s="58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ht="12.75">
      <c r="A104" s="58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ht="12.75">
      <c r="A105" s="58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ht="12.75">
      <c r="A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ht="12.75">
      <c r="A107" s="58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ht="12.75">
      <c r="A108" s="58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2.75">
      <c r="A109" s="58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ht="12.75">
      <c r="A110" s="58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ht="12.75">
      <c r="A111" s="58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2.75">
      <c r="A112" s="58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2.75">
      <c r="A113" s="58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2.75">
      <c r="A114" s="58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2.75">
      <c r="A115" s="58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2.75">
      <c r="A116" s="58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</sheetData>
  <sheetProtection/>
  <mergeCells count="9">
    <mergeCell ref="N3:N5"/>
    <mergeCell ref="D3:F4"/>
    <mergeCell ref="I1:O1"/>
    <mergeCell ref="A1:H1"/>
    <mergeCell ref="O3:O5"/>
    <mergeCell ref="B3:B5"/>
    <mergeCell ref="C3:C5"/>
    <mergeCell ref="A3:A5"/>
    <mergeCell ref="G3:M4"/>
  </mergeCells>
  <printOptions horizontalCentered="1" verticalCentered="1"/>
  <pageMargins left="0.3937007874015748" right="0.1968503937007874" top="0.15748031496062992" bottom="0.7086614173228347" header="0.15748031496062992" footer="0.590551181102362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P52"/>
  <sheetViews>
    <sheetView workbookViewId="0" topLeftCell="A1">
      <selection activeCell="A1" sqref="A1:J1"/>
    </sheetView>
  </sheetViews>
  <sheetFormatPr defaultColWidth="9.140625" defaultRowHeight="12.75"/>
  <cols>
    <col min="2" max="2" width="10.28125" style="0" customWidth="1"/>
    <col min="3" max="13" width="9.140625" style="96" customWidth="1"/>
  </cols>
  <sheetData>
    <row r="1" spans="1:13" ht="25.5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2" t="str">
        <f>+'dati (2)'!I1</f>
        <v>San Cataldo</v>
      </c>
      <c r="L1" s="103"/>
      <c r="M1" s="103"/>
    </row>
    <row r="2" spans="12:13" s="1" customFormat="1" ht="8.25" customHeight="1">
      <c r="L2" s="64"/>
      <c r="M2" s="65"/>
    </row>
    <row r="3" spans="1:16" s="16" customFormat="1" ht="13.5" customHeight="1">
      <c r="A3" s="66" t="s">
        <v>3</v>
      </c>
      <c r="B3" s="67" t="s">
        <v>38</v>
      </c>
      <c r="C3" s="68" t="s">
        <v>4</v>
      </c>
      <c r="D3" s="69"/>
      <c r="E3" s="70"/>
      <c r="F3" s="68" t="s">
        <v>5</v>
      </c>
      <c r="G3" s="69"/>
      <c r="H3" s="69"/>
      <c r="I3" s="69"/>
      <c r="J3" s="69"/>
      <c r="K3" s="69"/>
      <c r="L3" s="70"/>
      <c r="M3" s="71" t="s">
        <v>6</v>
      </c>
      <c r="O3"/>
      <c r="P3"/>
    </row>
    <row r="4" spans="1:16" s="16" customFormat="1" ht="12.75">
      <c r="A4" s="72"/>
      <c r="B4" s="73"/>
      <c r="C4" s="74"/>
      <c r="D4" s="75"/>
      <c r="E4" s="76"/>
      <c r="F4" s="74"/>
      <c r="G4" s="75"/>
      <c r="H4" s="75"/>
      <c r="I4" s="75"/>
      <c r="J4" s="75"/>
      <c r="K4" s="75"/>
      <c r="L4" s="76"/>
      <c r="M4" s="77"/>
      <c r="O4"/>
      <c r="P4"/>
    </row>
    <row r="5" spans="1:13" s="16" customFormat="1" ht="33.75">
      <c r="A5" s="78"/>
      <c r="B5" s="79"/>
      <c r="C5" s="80" t="s">
        <v>8</v>
      </c>
      <c r="D5" s="81" t="s">
        <v>9</v>
      </c>
      <c r="E5" s="82" t="s">
        <v>39</v>
      </c>
      <c r="F5" s="83" t="s">
        <v>40</v>
      </c>
      <c r="G5" s="81" t="s">
        <v>41</v>
      </c>
      <c r="H5" s="82" t="s">
        <v>13</v>
      </c>
      <c r="I5" s="83" t="s">
        <v>14</v>
      </c>
      <c r="J5" s="81" t="s">
        <v>15</v>
      </c>
      <c r="K5" s="82" t="s">
        <v>16</v>
      </c>
      <c r="L5" s="84" t="s">
        <v>17</v>
      </c>
      <c r="M5" s="85"/>
    </row>
    <row r="6" spans="1:13" s="16" customFormat="1" ht="5.25" customHeight="1">
      <c r="A6" s="86"/>
      <c r="B6" s="87"/>
      <c r="C6" s="88"/>
      <c r="D6" s="88"/>
      <c r="E6" s="89"/>
      <c r="F6" s="88"/>
      <c r="G6" s="88"/>
      <c r="H6" s="89"/>
      <c r="I6" s="88"/>
      <c r="J6" s="88"/>
      <c r="K6" s="89"/>
      <c r="L6" s="89"/>
      <c r="M6" s="90"/>
    </row>
    <row r="7" spans="1:13" s="94" customFormat="1" ht="10.5" customHeight="1">
      <c r="A7" s="38">
        <v>1960</v>
      </c>
      <c r="B7" s="95">
        <f>('dati (2)'!O7*2-'dati (2)'!N7)/2</f>
        <v>24122.65</v>
      </c>
      <c r="C7" s="92">
        <f>'dati (2)'!D7/'quozienti (2)'!B7*1000</f>
        <v>22.721384259192085</v>
      </c>
      <c r="D7" s="92">
        <f>'dati (2)'!E7/'quozienti (2)'!B7*1000</f>
        <v>8.50238261550866</v>
      </c>
      <c r="E7" s="92">
        <f>'dati (2)'!F7/'quozienti (2)'!B7*1000</f>
        <v>14.219001643683425</v>
      </c>
      <c r="F7" s="92">
        <f>'dati (2)'!G7/'quozienti (2)'!B7*1000</f>
        <v>19.603982149556536</v>
      </c>
      <c r="G7" s="92">
        <f>'dati (2)'!H7/'quozienti (2)'!B7*1000</f>
        <v>1.9235034293495945</v>
      </c>
      <c r="H7" s="93">
        <f>'dati (2)'!I7/'quozienti (2)'!B7*1000</f>
        <v>21.527485578906127</v>
      </c>
      <c r="I7" s="92">
        <f>'dati (2)'!J7/'quozienti (2)'!B7*1000</f>
        <v>26.91661156630801</v>
      </c>
      <c r="J7" s="92">
        <f>'dati (2)'!K7/'quozienti (2)'!B7*1000</f>
        <v>4.406646865083231</v>
      </c>
      <c r="K7" s="92">
        <f>'dati (2)'!L7/'quozienti (2)'!B7*1000</f>
        <v>31.323258431391242</v>
      </c>
      <c r="L7" s="92">
        <f>'dati (2)'!M7/'quozienti (2)'!B7*1000</f>
        <v>-9.795772852485113</v>
      </c>
      <c r="M7" s="92">
        <f>'dati (2)'!N7/'quozienti (2)'!B7*1000</f>
        <v>4.423228791198314</v>
      </c>
    </row>
    <row r="8" spans="1:13" s="94" customFormat="1" ht="10.5" customHeight="1">
      <c r="A8" s="38">
        <v>1961</v>
      </c>
      <c r="B8" s="95">
        <f>('dati (2)'!O8*2-'dati (2)'!N8)/2</f>
        <v>23670.25</v>
      </c>
      <c r="C8" s="92">
        <f>'dati (2)'!D8/'quozienti (2)'!B8*1000</f>
        <v>22.85146967184546</v>
      </c>
      <c r="D8" s="92">
        <f>'dati (2)'!E8/'quozienti (2)'!B8*1000</f>
        <v>8.597289846959791</v>
      </c>
      <c r="E8" s="92">
        <f>'dati (2)'!F8/'quozienti (2)'!B8*1000</f>
        <v>14.254179824885668</v>
      </c>
      <c r="F8" s="92">
        <f>'dati (2)'!G8/'quozienti (2)'!B8*1000</f>
        <v>25.344050020595475</v>
      </c>
      <c r="G8" s="92">
        <f>'dati (2)'!H8/'quozienti (2)'!B8*1000</f>
        <v>2.070109103199164</v>
      </c>
      <c r="H8" s="93">
        <f>'dati (2)'!I8/'quozienti (2)'!B8*1000</f>
        <v>27.414159123794633</v>
      </c>
      <c r="I8" s="92">
        <f>'dati (2)'!J8/'quozienti (2)'!B8*1000</f>
        <v>33.362554261150606</v>
      </c>
      <c r="J8" s="92">
        <f>'dati (2)'!K8/'quozienti (2)'!B8*1000</f>
        <v>4.10219579429875</v>
      </c>
      <c r="K8" s="92">
        <f>'dati (2)'!L8/'quozienti (2)'!B8*1000</f>
        <v>37.46475005544935</v>
      </c>
      <c r="L8" s="92">
        <f>'dati (2)'!M8/'quozienti (2)'!B8*1000</f>
        <v>-10.050590931654716</v>
      </c>
      <c r="M8" s="92">
        <f>'dati (2)'!N8/'quozienti (2)'!B8*1000</f>
        <v>4.203588893230955</v>
      </c>
    </row>
    <row r="9" spans="1:13" s="94" customFormat="1" ht="10.5" customHeight="1">
      <c r="A9" s="38">
        <v>1962</v>
      </c>
      <c r="B9" s="95">
        <f>('dati (2)'!O9*2-'dati (2)'!N9)/2</f>
        <v>23183.45</v>
      </c>
      <c r="C9" s="92">
        <f>'dati (2)'!D9/'quozienti (2)'!B9*1000</f>
        <v>22.856822431519035</v>
      </c>
      <c r="D9" s="92">
        <f>'dati (2)'!E9/'quozienti (2)'!B9*1000</f>
        <v>8.329217609976082</v>
      </c>
      <c r="E9" s="92">
        <f>'dati (2)'!F9/'quozienti (2)'!B9*1000</f>
        <v>14.527604821542955</v>
      </c>
      <c r="F9" s="92">
        <f>'dati (2)'!G9/'quozienti (2)'!B9*1000</f>
        <v>29.81868531215155</v>
      </c>
      <c r="G9" s="92">
        <f>'dati (2)'!H9/'quozienti (2)'!B9*1000</f>
        <v>2.8554852707427063</v>
      </c>
      <c r="H9" s="93">
        <f>'dati (2)'!I9/'quozienti (2)'!B9*1000</f>
        <v>32.67417058289426</v>
      </c>
      <c r="I9" s="92">
        <f>'dati (2)'!J9/'quozienti (2)'!B9*1000</f>
        <v>38.51454378015351</v>
      </c>
      <c r="J9" s="92">
        <f>'dati (2)'!K9/'quozienti (2)'!B9*1000</f>
        <v>7.052444739674207</v>
      </c>
      <c r="K9" s="92">
        <f>'dati (2)'!L9/'quozienti (2)'!B9*1000</f>
        <v>45.566988519827724</v>
      </c>
      <c r="L9" s="92">
        <f>'dati (2)'!M9/'quozienti (2)'!B9*1000</f>
        <v>-12.892817936933458</v>
      </c>
      <c r="M9" s="92">
        <f>'dati (2)'!N9/'quozienti (2)'!B9*1000</f>
        <v>1.634786884609495</v>
      </c>
    </row>
    <row r="10" spans="1:13" s="94" customFormat="1" ht="10.5" customHeight="1">
      <c r="A10" s="38">
        <v>1963</v>
      </c>
      <c r="B10" s="95">
        <f>('dati (2)'!O10*2-'dati (2)'!N10)/2</f>
        <v>22657.15</v>
      </c>
      <c r="C10" s="92">
        <f>'dati (2)'!D10/'quozienti (2)'!B10*1000</f>
        <v>23.290661005466266</v>
      </c>
      <c r="D10" s="92">
        <f>'dati (2)'!E10/'quozienti (2)'!B10*1000</f>
        <v>8.849303641455347</v>
      </c>
      <c r="E10" s="92">
        <f>'dati (2)'!F10/'quozienti (2)'!B10*1000</f>
        <v>14.441357364010917</v>
      </c>
      <c r="F10" s="92">
        <f>'dati (2)'!G10/'quozienti (2)'!B10*1000</f>
        <v>31.95017908254127</v>
      </c>
      <c r="G10" s="92">
        <f>'dati (2)'!H10/'quozienti (2)'!B10*1000</f>
        <v>3.2131137411369037</v>
      </c>
      <c r="H10" s="93">
        <f>'dati (2)'!I10/'quozienti (2)'!B10*1000</f>
        <v>35.16329282367818</v>
      </c>
      <c r="I10" s="92">
        <f>'dati (2)'!J10/'quozienti (2)'!B10*1000</f>
        <v>40.41549797745966</v>
      </c>
      <c r="J10" s="92">
        <f>'dati (2)'!K10/'quozienti (2)'!B10*1000</f>
        <v>8.284360566090614</v>
      </c>
      <c r="K10" s="92">
        <f>'dati (2)'!L10/'quozienti (2)'!B10*1000</f>
        <v>48.69985854355027</v>
      </c>
      <c r="L10" s="92">
        <f>'dati (2)'!M10/'quozienti (2)'!B10*1000</f>
        <v>-13.53656571987209</v>
      </c>
      <c r="M10" s="92">
        <f>'dati (2)'!N10/'quozienti (2)'!B10*1000</f>
        <v>0.9047916441388258</v>
      </c>
    </row>
    <row r="11" spans="1:13" s="94" customFormat="1" ht="10.5" customHeight="1">
      <c r="A11" s="38">
        <v>1964</v>
      </c>
      <c r="B11" s="95">
        <f>('dati (2)'!O11*2-'dati (2)'!N11)/2</f>
        <v>22683.9</v>
      </c>
      <c r="C11" s="92">
        <f>'dati (2)'!D11/'quozienti (2)'!B11*1000</f>
        <v>22.870846723887862</v>
      </c>
      <c r="D11" s="92">
        <f>'dati (2)'!E11/'quozienti (2)'!B11*1000</f>
        <v>8.931444769197535</v>
      </c>
      <c r="E11" s="92">
        <f>'dati (2)'!F11/'quozienti (2)'!B11*1000</f>
        <v>13.939401954690329</v>
      </c>
      <c r="F11" s="92">
        <f>'dati (2)'!G11/'quozienti (2)'!B11*1000</f>
        <v>31.23801462711438</v>
      </c>
      <c r="G11" s="92">
        <f>'dati (2)'!H11/'quozienti (2)'!B11*1000</f>
        <v>3.83531932339677</v>
      </c>
      <c r="H11" s="93">
        <f>'dati (2)'!I11/'quozienti (2)'!B11*1000</f>
        <v>35.073333950511156</v>
      </c>
      <c r="I11" s="92">
        <f>'dati (2)'!J11/'quozienti (2)'!B11*1000</f>
        <v>37.303990936302846</v>
      </c>
      <c r="J11" s="92">
        <f>'dati (2)'!K11/'quozienti (2)'!B11*1000</f>
        <v>10.253968673817113</v>
      </c>
      <c r="K11" s="92">
        <f>'dati (2)'!L11/'quozienti (2)'!B11*1000</f>
        <v>47.557959610119944</v>
      </c>
      <c r="L11" s="92">
        <f>'dati (2)'!M11/'quozienti (2)'!B11*1000</f>
        <v>-12.484625659608795</v>
      </c>
      <c r="M11" s="92">
        <f>'dati (2)'!N11/'quozienti (2)'!B11*1000</f>
        <v>1.4547762950815335</v>
      </c>
    </row>
    <row r="12" spans="1:13" s="94" customFormat="1" ht="10.5" customHeight="1">
      <c r="A12" s="38">
        <v>1965</v>
      </c>
      <c r="B12" s="95">
        <f>('dati (2)'!O12*2-'dati (2)'!N12)/2</f>
        <v>22713.4</v>
      </c>
      <c r="C12" s="92">
        <f>'dati (2)'!D12/'quozienti (2)'!B12*1000</f>
        <v>21.71405425871952</v>
      </c>
      <c r="D12" s="92">
        <f>'dati (2)'!E12/'quozienti (2)'!B12*1000</f>
        <v>8.62046192996205</v>
      </c>
      <c r="E12" s="92">
        <f>'dati (2)'!F12/'quozienti (2)'!B12*1000</f>
        <v>13.093592328757472</v>
      </c>
      <c r="F12" s="92">
        <f>'dati (2)'!G12/'quozienti (2)'!B12*1000</f>
        <v>29.136985215775706</v>
      </c>
      <c r="G12" s="92">
        <f>'dati (2)'!H12/'quozienti (2)'!B12*1000</f>
        <v>4.710875518416442</v>
      </c>
      <c r="H12" s="93">
        <f>'dati (2)'!I12/'quozienti (2)'!B12*1000</f>
        <v>33.847860734192146</v>
      </c>
      <c r="I12" s="92">
        <f>'dati (2)'!J12/'quozienti (2)'!B12*1000</f>
        <v>31.86665140401701</v>
      </c>
      <c r="J12" s="92">
        <f>'dati (2)'!K12/'quozienti (2)'!B12*1000</f>
        <v>13.93010293483142</v>
      </c>
      <c r="K12" s="92">
        <f>'dati (2)'!L12/'quozienti (2)'!B12*1000</f>
        <v>45.79675433884843</v>
      </c>
      <c r="L12" s="92">
        <f>'dati (2)'!M12/'quozienti (2)'!B12*1000</f>
        <v>-11.94889360465628</v>
      </c>
      <c r="M12" s="92">
        <f>'dati (2)'!N12/'quozienti (2)'!B12*1000</f>
        <v>1.1446987241011912</v>
      </c>
    </row>
    <row r="13" spans="1:13" s="94" customFormat="1" ht="10.5" customHeight="1">
      <c r="A13" s="38">
        <v>1966</v>
      </c>
      <c r="B13" s="95">
        <f>('dati (2)'!O13*2-'dati (2)'!N13)/2</f>
        <v>22705.7</v>
      </c>
      <c r="C13" s="92">
        <f>'dati (2)'!D13/'quozienti (2)'!B13*1000</f>
        <v>21.31623336871358</v>
      </c>
      <c r="D13" s="92">
        <f>'dati (2)'!E13/'quozienti (2)'!B13*1000</f>
        <v>8.570535151966245</v>
      </c>
      <c r="E13" s="92">
        <f>'dati (2)'!F13/'quozienti (2)'!B13*1000</f>
        <v>12.745698216747336</v>
      </c>
      <c r="F13" s="92">
        <f>'dati (2)'!G13/'quozienti (2)'!B13*1000</f>
        <v>23.597598840819703</v>
      </c>
      <c r="G13" s="92">
        <f>'dati (2)'!H13/'quozienti (2)'!B13*1000</f>
        <v>5.540459003686299</v>
      </c>
      <c r="H13" s="93">
        <f>'dati (2)'!I13/'quozienti (2)'!B13*1000</f>
        <v>29.138057844506005</v>
      </c>
      <c r="I13" s="92">
        <f>'dati (2)'!J13/'quozienti (2)'!B13*1000</f>
        <v>28.11628798055114</v>
      </c>
      <c r="J13" s="92">
        <f>'dati (2)'!K13/'quozienti (2)'!B13*1000</f>
        <v>15.590798786207868</v>
      </c>
      <c r="K13" s="92">
        <f>'dati (2)'!L13/'quozienti (2)'!B13*1000</f>
        <v>43.707086766759005</v>
      </c>
      <c r="L13" s="92">
        <f>'dati (2)'!M13/'quozienti (2)'!B13*1000</f>
        <v>-14.569028922253002</v>
      </c>
      <c r="M13" s="92">
        <f>'dati (2)'!N13/'quozienti (2)'!B13*1000</f>
        <v>-1.8233307055056658</v>
      </c>
    </row>
    <row r="14" spans="1:13" s="94" customFormat="1" ht="10.5" customHeight="1">
      <c r="A14" s="38">
        <v>1967</v>
      </c>
      <c r="B14" s="95">
        <f>('dati (2)'!O14*2-'dati (2)'!N14)/2</f>
        <v>22648.600000000002</v>
      </c>
      <c r="C14" s="92">
        <f>'dati (2)'!D14/'quozienti (2)'!B14*1000</f>
        <v>20.87546250099344</v>
      </c>
      <c r="D14" s="92">
        <f>'dati (2)'!E14/'quozienti (2)'!B14*1000</f>
        <v>8.53915915332515</v>
      </c>
      <c r="E14" s="92">
        <f>'dati (2)'!F14/'quozienti (2)'!B14*1000</f>
        <v>12.336303347668286</v>
      </c>
      <c r="F14" s="92">
        <f>'dati (2)'!G14/'quozienti (2)'!B14*1000</f>
        <v>19.497893909557323</v>
      </c>
      <c r="G14" s="92">
        <f>'dati (2)'!H14/'quozienti (2)'!B14*1000</f>
        <v>5.589749476788851</v>
      </c>
      <c r="H14" s="93">
        <f>'dati (2)'!I14/'quozienti (2)'!B14*1000</f>
        <v>25.087643386346176</v>
      </c>
      <c r="I14" s="92">
        <f>'dati (2)'!J14/'quozienti (2)'!B14*1000</f>
        <v>26.862587533004245</v>
      </c>
      <c r="J14" s="92">
        <f>'dati (2)'!K14/'quozienti (2)'!B14*1000</f>
        <v>13.775685914361151</v>
      </c>
      <c r="K14" s="92">
        <f>'dati (2)'!L14/'quozienti (2)'!B14*1000</f>
        <v>40.6382734473654</v>
      </c>
      <c r="L14" s="92">
        <f>'dati (2)'!M14/'quozienti (2)'!B14*1000</f>
        <v>-15.550630061019222</v>
      </c>
      <c r="M14" s="92">
        <f>'dati (2)'!N14/'quozienti (2)'!B14*1000</f>
        <v>-3.214326713350935</v>
      </c>
    </row>
    <row r="15" spans="1:13" s="94" customFormat="1" ht="10.5" customHeight="1">
      <c r="A15" s="38">
        <v>1968</v>
      </c>
      <c r="B15" s="95">
        <f>('dati (2)'!O15*2-'dati (2)'!N15)/2</f>
        <v>22519.899999999998</v>
      </c>
      <c r="C15" s="92">
        <f>'dati (2)'!D15/'quozienti (2)'!B15*1000</f>
        <v>19.90239743515735</v>
      </c>
      <c r="D15" s="92">
        <f>'dati (2)'!E15/'quozienti (2)'!B15*1000</f>
        <v>8.419220334015693</v>
      </c>
      <c r="E15" s="92">
        <f>'dati (2)'!F15/'quozienti (2)'!B15*1000</f>
        <v>11.483177101141658</v>
      </c>
      <c r="F15" s="92">
        <f>'dati (2)'!G15/'quozienti (2)'!B15*1000</f>
        <v>18.330454398110117</v>
      </c>
      <c r="G15" s="92">
        <f>'dati (2)'!H15/'quozienti (2)'!B15*1000</f>
        <v>6.074627329606261</v>
      </c>
      <c r="H15" s="93">
        <f>'dati (2)'!I15/'quozienti (2)'!B15*1000</f>
        <v>24.40508172771638</v>
      </c>
      <c r="I15" s="92">
        <f>'dati (2)'!J15/'quozienti (2)'!B15*1000</f>
        <v>29.573843578346267</v>
      </c>
      <c r="J15" s="92">
        <f>'dati (2)'!K15/'quozienti (2)'!B15*1000</f>
        <v>14.511609731837178</v>
      </c>
      <c r="K15" s="92">
        <f>'dati (2)'!L15/'quozienti (2)'!B15*1000</f>
        <v>44.08545331018344</v>
      </c>
      <c r="L15" s="92">
        <f>'dati (2)'!M15/'quozienti (2)'!B15*1000</f>
        <v>-19.680371582467064</v>
      </c>
      <c r="M15" s="92">
        <f>'dati (2)'!N15/'quozienti (2)'!B15*1000</f>
        <v>-8.197194481325406</v>
      </c>
    </row>
    <row r="16" spans="1:13" s="94" customFormat="1" ht="10.5" customHeight="1">
      <c r="A16" s="38">
        <v>1969</v>
      </c>
      <c r="B16" s="95">
        <f>('dati (2)'!O16*2-'dati (2)'!N16)/2</f>
        <v>21990.1</v>
      </c>
      <c r="C16" s="92">
        <f>'dati (2)'!D16/'quozienti (2)'!B16*1000</f>
        <v>19.317783911851244</v>
      </c>
      <c r="D16" s="92">
        <f>'dati (2)'!E16/'quozienti (2)'!B16*1000</f>
        <v>8.440161709132747</v>
      </c>
      <c r="E16" s="92">
        <f>'dati (2)'!F16/'quozienti (2)'!B16*1000</f>
        <v>10.877622202718497</v>
      </c>
      <c r="F16" s="92">
        <f>'dati (2)'!G16/'quozienti (2)'!B16*1000</f>
        <v>17.4351185306115</v>
      </c>
      <c r="G16" s="92">
        <f>'dati (2)'!H16/'quozienti (2)'!B16*1000</f>
        <v>6.102746235806112</v>
      </c>
      <c r="H16" s="93">
        <f>'dati (2)'!I16/'quozienti (2)'!B16*1000</f>
        <v>23.53786476641762</v>
      </c>
      <c r="I16" s="92">
        <f>'dati (2)'!J16/'quozienti (2)'!B16*1000</f>
        <v>31.868886453449505</v>
      </c>
      <c r="J16" s="92">
        <f>'dati (2)'!K16/'quozienti (2)'!B16*1000</f>
        <v>12.287347488187867</v>
      </c>
      <c r="K16" s="92">
        <f>'dati (2)'!L16/'quozienti (2)'!B16*1000</f>
        <v>44.156233941637375</v>
      </c>
      <c r="L16" s="92">
        <f>'dati (2)'!M16/'quozienti (2)'!B16*1000</f>
        <v>-20.618369175219758</v>
      </c>
      <c r="M16" s="92">
        <f>'dati (2)'!N16/'quozienti (2)'!B16*1000</f>
        <v>-9.740746972501261</v>
      </c>
    </row>
    <row r="17" spans="1:13" s="94" customFormat="1" ht="10.5" customHeight="1">
      <c r="A17" s="38">
        <v>1970</v>
      </c>
      <c r="B17" s="95">
        <f>('dati (2)'!O17*2-'dati (2)'!N17)/2</f>
        <v>21548.5</v>
      </c>
      <c r="C17" s="92">
        <f>'dati (2)'!D17/'quozienti (2)'!B17*1000</f>
        <v>18.859781423300923</v>
      </c>
      <c r="D17" s="92">
        <f>'dati (2)'!E17/'quozienti (2)'!B17*1000</f>
        <v>8.752349351462978</v>
      </c>
      <c r="E17" s="92">
        <f>'dati (2)'!F17/'quozienti (2)'!B17*1000</f>
        <v>10.107432071837948</v>
      </c>
      <c r="F17" s="92">
        <f>'dati (2)'!G17/'quozienti (2)'!B17*1000</f>
        <v>24.233705362322205</v>
      </c>
      <c r="G17" s="92">
        <f>'dati (2)'!H17/'quozienti (2)'!B17*1000</f>
        <v>6.376313896558925</v>
      </c>
      <c r="H17" s="93">
        <f>'dati (2)'!I17/'quozienti (2)'!B17*1000</f>
        <v>30.61001925888113</v>
      </c>
      <c r="I17" s="92">
        <f>'dati (2)'!J17/'quozienti (2)'!B17*1000</f>
        <v>32.262106411119106</v>
      </c>
      <c r="J17" s="92">
        <f>'dati (2)'!K17/'quozienti (2)'!B17*1000</f>
        <v>8.83588184792445</v>
      </c>
      <c r="K17" s="92">
        <f>'dati (2)'!L17/'quozienti (2)'!B17*1000</f>
        <v>41.097988259043554</v>
      </c>
      <c r="L17" s="92">
        <f>'dati (2)'!M17/'quozienti (2)'!B17*1000</f>
        <v>-10.487969000162424</v>
      </c>
      <c r="M17" s="92">
        <f>'dati (2)'!N17/'quozienti (2)'!B17*1000</f>
        <v>-0.3805369283244773</v>
      </c>
    </row>
    <row r="18" spans="1:13" s="94" customFormat="1" ht="10.5" customHeight="1">
      <c r="A18" s="38">
        <v>1971</v>
      </c>
      <c r="B18" s="95">
        <f>('dati (2)'!O18*2-'dati (2)'!N18)/2</f>
        <v>21242.3</v>
      </c>
      <c r="C18" s="92">
        <f>'dati (2)'!D18/'quozienti (2)'!B18*1000</f>
        <v>18.3972545345843</v>
      </c>
      <c r="D18" s="92">
        <f>'dati (2)'!E18/'quozienti (2)'!B18*1000</f>
        <v>8.577225629992986</v>
      </c>
      <c r="E18" s="92">
        <f>'dati (2)'!F18/'quozienti (2)'!B18*1000</f>
        <v>9.820028904591311</v>
      </c>
      <c r="F18" s="92">
        <f>'dati (2)'!G18/'quozienti (2)'!B18*1000</f>
        <v>27.030971222513575</v>
      </c>
      <c r="G18" s="92">
        <f>'dati (2)'!H18/'quozienti (2)'!B18*1000</f>
        <v>6.421150252091347</v>
      </c>
      <c r="H18" s="93">
        <f>'dati (2)'!I18/'quozienti (2)'!B18*1000</f>
        <v>33.45212147460492</v>
      </c>
      <c r="I18" s="92">
        <f>'dati (2)'!J18/'quozienti (2)'!B18*1000</f>
        <v>32.793059132014896</v>
      </c>
      <c r="J18" s="92">
        <f>'dati (2)'!K18/'quozienti (2)'!B18*1000</f>
        <v>7.814596347853104</v>
      </c>
      <c r="K18" s="92">
        <f>'dati (2)'!L18/'quozienti (2)'!B18*1000</f>
        <v>40.607655479868</v>
      </c>
      <c r="L18" s="92">
        <f>'dati (2)'!M18/'quozienti (2)'!B18*1000</f>
        <v>-7.1555340052630845</v>
      </c>
      <c r="M18" s="92">
        <f>'dati (2)'!N18/'quozienti (2)'!B18*1000</f>
        <v>2.6644948993282274</v>
      </c>
    </row>
    <row r="19" spans="1:13" s="94" customFormat="1" ht="10.5" customHeight="1">
      <c r="A19" s="38">
        <v>1972</v>
      </c>
      <c r="B19" s="95">
        <f>('dati (2)'!O19*2-'dati (2)'!N19)/2</f>
        <v>20988</v>
      </c>
      <c r="C19" s="92">
        <f>'dati (2)'!D19/'quozienti (2)'!B19*1000</f>
        <v>17.934057556699067</v>
      </c>
      <c r="D19" s="92">
        <f>'dati (2)'!E19/'quozienti (2)'!B19*1000</f>
        <v>8.928911759100439</v>
      </c>
      <c r="E19" s="92">
        <f>'dati (2)'!F19/'quozienti (2)'!B19*1000</f>
        <v>9.005145797598628</v>
      </c>
      <c r="F19" s="92">
        <f>'dati (2)'!G19/'quozienti (2)'!B19*1000</f>
        <v>27.36801982085001</v>
      </c>
      <c r="G19" s="92">
        <f>'dati (2)'!H19/'quozienti (2)'!B19*1000</f>
        <v>6.584715075281113</v>
      </c>
      <c r="H19" s="93">
        <f>'dati (2)'!I19/'quozienti (2)'!B19*1000</f>
        <v>33.952734896131126</v>
      </c>
      <c r="I19" s="92">
        <f>'dati (2)'!J19/'quozienti (2)'!B19*1000</f>
        <v>31.21783876500858</v>
      </c>
      <c r="J19" s="92">
        <f>'dati (2)'!K19/'quozienti (2)'!B19*1000</f>
        <v>7.185058128454355</v>
      </c>
      <c r="K19" s="92">
        <f>'dati (2)'!L19/'quozienti (2)'!B19*1000</f>
        <v>38.40289689346294</v>
      </c>
      <c r="L19" s="92">
        <f>'dati (2)'!M19/'quozienti (2)'!B19*1000</f>
        <v>-4.450161997331809</v>
      </c>
      <c r="M19" s="92">
        <f>'dati (2)'!N19/'quozienti (2)'!B19*1000</f>
        <v>4.554983800266819</v>
      </c>
    </row>
    <row r="20" spans="1:13" s="94" customFormat="1" ht="10.5" customHeight="1">
      <c r="A20" s="38">
        <v>1973</v>
      </c>
      <c r="B20" s="95">
        <f>('dati (2)'!O20*2-'dati (2)'!N20)/2</f>
        <v>20832.9</v>
      </c>
      <c r="C20" s="92">
        <f>'dati (2)'!D20/'quozienti (2)'!B20*1000</f>
        <v>17.424362426738472</v>
      </c>
      <c r="D20" s="92">
        <f>'dati (2)'!E20/'quozienti (2)'!B20*1000</f>
        <v>9.340994292681287</v>
      </c>
      <c r="E20" s="92">
        <f>'dati (2)'!F20/'quozienti (2)'!B20*1000</f>
        <v>8.083368134057189</v>
      </c>
      <c r="F20" s="92">
        <f>'dati (2)'!G20/'quozienti (2)'!B20*1000</f>
        <v>27.360569099837274</v>
      </c>
      <c r="G20" s="92">
        <f>'dati (2)'!H20/'quozienti (2)'!B20*1000</f>
        <v>6.5089353858560255</v>
      </c>
      <c r="H20" s="93">
        <f>'dati (2)'!I20/'quozienti (2)'!B20*1000</f>
        <v>33.8695044856933</v>
      </c>
      <c r="I20" s="92">
        <f>'dati (2)'!J20/'quozienti (2)'!B20*1000</f>
        <v>26.25654613615963</v>
      </c>
      <c r="J20" s="92">
        <f>'dati (2)'!K20/'quozienti (2)'!B20*1000</f>
        <v>3.456071886295235</v>
      </c>
      <c r="K20" s="92">
        <f>'dati (2)'!L20/'quozienti (2)'!B20*1000</f>
        <v>29.712618022454865</v>
      </c>
      <c r="L20" s="92">
        <f>'dati (2)'!M20/'quozienti (2)'!B20*1000</f>
        <v>4.156886463238435</v>
      </c>
      <c r="M20" s="92">
        <f>'dati (2)'!N20/'quozienti (2)'!B20*1000</f>
        <v>12.240254597295623</v>
      </c>
    </row>
    <row r="21" spans="1:13" s="94" customFormat="1" ht="10.5" customHeight="1">
      <c r="A21" s="38">
        <v>1974</v>
      </c>
      <c r="B21" s="95">
        <f>('dati (2)'!O21*2-'dati (2)'!N21)/2</f>
        <v>21124.9</v>
      </c>
      <c r="C21" s="92">
        <f>'dati (2)'!D21/'quozienti (2)'!B21*1000</f>
        <v>16.605995768027302</v>
      </c>
      <c r="D21" s="92">
        <f>'dati (2)'!E21/'quozienti (2)'!B21*1000</f>
        <v>9.420162935682535</v>
      </c>
      <c r="E21" s="92">
        <f>'dati (2)'!F21/'quozienti (2)'!B21*1000</f>
        <v>7.185832832344769</v>
      </c>
      <c r="F21" s="92">
        <f>'dati (2)'!G21/'quozienti (2)'!B21*1000</f>
        <v>27.938593792159963</v>
      </c>
      <c r="G21" s="92">
        <f>'dati (2)'!H21/'quozienti (2)'!B21*1000</f>
        <v>6.740860311764789</v>
      </c>
      <c r="H21" s="93">
        <f>'dati (2)'!I21/'quozienti (2)'!B21*1000</f>
        <v>34.67945410392475</v>
      </c>
      <c r="I21" s="92">
        <f>'dati (2)'!J21/'quozienti (2)'!B21*1000</f>
        <v>23.29005107716486</v>
      </c>
      <c r="J21" s="92">
        <f>'dati (2)'!K21/'quozienti (2)'!B21*1000</f>
        <v>3.0011976388053907</v>
      </c>
      <c r="K21" s="92">
        <f>'dati (2)'!L21/'quozienti (2)'!B21*1000</f>
        <v>26.29124871597025</v>
      </c>
      <c r="L21" s="92">
        <f>'dati (2)'!M21/'quozienti (2)'!B21*1000</f>
        <v>8.388205387954498</v>
      </c>
      <c r="M21" s="92">
        <f>'dati (2)'!N21/'quozienti (2)'!B21*1000</f>
        <v>15.574038220299267</v>
      </c>
    </row>
    <row r="22" spans="1:13" s="94" customFormat="1" ht="10.5" customHeight="1">
      <c r="A22" s="38">
        <v>1975</v>
      </c>
      <c r="B22" s="95">
        <f>('dati (2)'!O22*2-'dati (2)'!N22)/2</f>
        <v>21379.2</v>
      </c>
      <c r="C22" s="92">
        <f>'dati (2)'!D22/'quozienti (2)'!B22*1000</f>
        <v>15.931372549019606</v>
      </c>
      <c r="D22" s="92">
        <f>'dati (2)'!E22/'quozienti (2)'!B22*1000</f>
        <v>9.495210297859602</v>
      </c>
      <c r="E22" s="92">
        <f>'dati (2)'!F22/'quozienti (2)'!B22*1000</f>
        <v>6.436162251160005</v>
      </c>
      <c r="F22" s="92">
        <f>'dati (2)'!G22/'quozienti (2)'!B22*1000</f>
        <v>20.05687771291723</v>
      </c>
      <c r="G22" s="92">
        <f>'dati (2)'!H22/'quozienti (2)'!B22*1000</f>
        <v>6.539066008082623</v>
      </c>
      <c r="H22" s="93">
        <f>'dati (2)'!I22/'quozienti (2)'!B22*1000</f>
        <v>26.595943720999852</v>
      </c>
      <c r="I22" s="92">
        <f>'dati (2)'!J22/'quozienti (2)'!B22*1000</f>
        <v>21.609788953749437</v>
      </c>
      <c r="J22" s="92">
        <f>'dati (2)'!K22/'quozienti (2)'!B22*1000</f>
        <v>3.021628498727735</v>
      </c>
      <c r="K22" s="92">
        <f>'dati (2)'!L22/'quozienti (2)'!B22*1000</f>
        <v>24.631417452477173</v>
      </c>
      <c r="L22" s="92">
        <f>'dati (2)'!M22/'quozienti (2)'!B22*1000</f>
        <v>1.964526268522676</v>
      </c>
      <c r="M22" s="92">
        <f>'dati (2)'!N22/'quozienti (2)'!B22*1000</f>
        <v>8.400688519682681</v>
      </c>
    </row>
    <row r="23" spans="1:13" s="94" customFormat="1" ht="10.5" customHeight="1">
      <c r="A23" s="38">
        <v>1976</v>
      </c>
      <c r="B23" s="95">
        <f>('dati (2)'!O23*2-'dati (2)'!N23)/2</f>
        <v>21565.399999999998</v>
      </c>
      <c r="C23" s="92">
        <f>'dati (2)'!D23/'quozienti (2)'!B23*1000</f>
        <v>15.599061459560222</v>
      </c>
      <c r="D23" s="92">
        <f>'dati (2)'!E23/'quozienti (2)'!B23*1000</f>
        <v>9.784191343541044</v>
      </c>
      <c r="E23" s="92">
        <f>'dati (2)'!F23/'quozienti (2)'!B23*1000</f>
        <v>5.81487011601918</v>
      </c>
      <c r="F23" s="92">
        <f>'dati (2)'!G23/'quozienti (2)'!B23*1000</f>
        <v>17.26840216272362</v>
      </c>
      <c r="G23" s="92">
        <f>'dati (2)'!H23/'quozienti (2)'!B23*1000</f>
        <v>6.315672326968199</v>
      </c>
      <c r="H23" s="93">
        <f>'dati (2)'!I23/'quozienti (2)'!B23*1000</f>
        <v>23.584074489691826</v>
      </c>
      <c r="I23" s="92">
        <f>'dati (2)'!J23/'quozienti (2)'!B23*1000</f>
        <v>18.0752501692526</v>
      </c>
      <c r="J23" s="92">
        <f>'dati (2)'!K23/'quozienti (2)'!B23*1000</f>
        <v>2.3834475595166333</v>
      </c>
      <c r="K23" s="92">
        <f>'dati (2)'!L23/'quozienti (2)'!B23*1000</f>
        <v>20.458697728769234</v>
      </c>
      <c r="L23" s="92">
        <f>'dati (2)'!M23/'quozienti (2)'!B23*1000</f>
        <v>3.1253767609225895</v>
      </c>
      <c r="M23" s="92">
        <f>'dati (2)'!N23/'quozienti (2)'!B23*1000</f>
        <v>8.94024687694177</v>
      </c>
    </row>
    <row r="24" spans="1:13" s="94" customFormat="1" ht="10.5" customHeight="1">
      <c r="A24" s="38">
        <v>1977</v>
      </c>
      <c r="B24" s="95">
        <f>('dati (2)'!O24*2-'dati (2)'!N24)/2</f>
        <v>21775.100000000002</v>
      </c>
      <c r="C24" s="92">
        <f>'dati (2)'!D24/'quozienti (2)'!B24*1000</f>
        <v>15.531501577489884</v>
      </c>
      <c r="D24" s="92">
        <f>'dati (2)'!E24/'quozienti (2)'!B24*1000</f>
        <v>9.956326262565959</v>
      </c>
      <c r="E24" s="92">
        <f>'dati (2)'!F24/'quozienti (2)'!B24*1000</f>
        <v>5.575175314923927</v>
      </c>
      <c r="F24" s="92">
        <f>'dati (2)'!G24/'quozienti (2)'!B24*1000</f>
        <v>17.451125367966164</v>
      </c>
      <c r="G24" s="92">
        <f>'dati (2)'!H24/'quozienti (2)'!B24*1000</f>
        <v>6.208926709865855</v>
      </c>
      <c r="H24" s="93">
        <f>'dati (2)'!I24/'quozienti (2)'!B24*1000</f>
        <v>23.66005207783202</v>
      </c>
      <c r="I24" s="92">
        <f>'dati (2)'!J24/'quozienti (2)'!B24*1000</f>
        <v>16.422427451538685</v>
      </c>
      <c r="J24" s="92">
        <f>'dati (2)'!K24/'quozienti (2)'!B24*1000</f>
        <v>2.406418340214281</v>
      </c>
      <c r="K24" s="92">
        <f>'dati (2)'!L24/'quozienti (2)'!B24*1000</f>
        <v>18.82884579175296</v>
      </c>
      <c r="L24" s="92">
        <f>'dati (2)'!M24/'quozienti (2)'!B24*1000</f>
        <v>4.831206286079053</v>
      </c>
      <c r="M24" s="92">
        <f>'dati (2)'!N24/'quozienti (2)'!B24*1000</f>
        <v>10.406381601002979</v>
      </c>
    </row>
    <row r="25" spans="1:13" s="94" customFormat="1" ht="10.5" customHeight="1">
      <c r="A25" s="38">
        <v>1978</v>
      </c>
      <c r="B25" s="95">
        <f>('dati (2)'!O25*2-'dati (2)'!N25)/2</f>
        <v>21991.3</v>
      </c>
      <c r="C25" s="92">
        <f>'dati (2)'!D25/'quozienti (2)'!B25*1000</f>
        <v>15.25148581484496</v>
      </c>
      <c r="D25" s="92">
        <f>'dati (2)'!E25/'quozienti (2)'!B25*1000</f>
        <v>9.640175887737424</v>
      </c>
      <c r="E25" s="92">
        <f>'dati (2)'!F25/'quozienti (2)'!B25*1000</f>
        <v>5.611309927107539</v>
      </c>
      <c r="F25" s="92">
        <f>'dati (2)'!G25/'quozienti (2)'!B25*1000</f>
        <v>17.534206709016747</v>
      </c>
      <c r="G25" s="92">
        <f>'dati (2)'!H25/'quozienti (2)'!B25*1000</f>
        <v>5.865956082632678</v>
      </c>
      <c r="H25" s="93">
        <f>'dati (2)'!I25/'quozienti (2)'!B25*1000</f>
        <v>23.400162791649425</v>
      </c>
      <c r="I25" s="92">
        <f>'dati (2)'!J25/'quozienti (2)'!B25*1000</f>
        <v>16.67022868134217</v>
      </c>
      <c r="J25" s="92">
        <f>'dati (2)'!K25/'quozienti (2)'!B25*1000</f>
        <v>2.98299782186592</v>
      </c>
      <c r="K25" s="92">
        <f>'dati (2)'!L25/'quozienti (2)'!B25*1000</f>
        <v>19.653226503208085</v>
      </c>
      <c r="L25" s="92">
        <f>'dati (2)'!M25/'quozienti (2)'!B25*1000</f>
        <v>3.7469362884413386</v>
      </c>
      <c r="M25" s="92">
        <f>'dati (2)'!N25/'quozienti (2)'!B25*1000</f>
        <v>9.358246215548876</v>
      </c>
    </row>
    <row r="26" spans="1:13" s="94" customFormat="1" ht="10.5" customHeight="1">
      <c r="A26" s="38">
        <v>1979</v>
      </c>
      <c r="B26" s="95">
        <f>('dati (2)'!O26*2-'dati (2)'!N26)/2</f>
        <v>21867.6</v>
      </c>
      <c r="C26" s="92">
        <f>'dati (2)'!D26/'quozienti (2)'!B26*1000</f>
        <v>15.75847372368253</v>
      </c>
      <c r="D26" s="92">
        <f>'dati (2)'!E26/'quozienti (2)'!B26*1000</f>
        <v>9.475205326601913</v>
      </c>
      <c r="E26" s="92">
        <f>'dati (2)'!F26/'quozienti (2)'!B26*1000</f>
        <v>6.283268397080613</v>
      </c>
      <c r="F26" s="92">
        <f>'dati (2)'!G26/'quozienti (2)'!B26*1000</f>
        <v>16.920009511789132</v>
      </c>
      <c r="G26" s="92">
        <f>'dati (2)'!H26/'quozienti (2)'!B26*1000</f>
        <v>5.771095136183212</v>
      </c>
      <c r="H26" s="93">
        <f>'dati (2)'!I26/'quozienti (2)'!B26*1000</f>
        <v>22.69110464797234</v>
      </c>
      <c r="I26" s="92">
        <f>'dati (2)'!J26/'quozienti (2)'!B26*1000</f>
        <v>16.97488521831385</v>
      </c>
      <c r="J26" s="92">
        <f>'dati (2)'!K26/'quozienti (2)'!B26*1000</f>
        <v>2.7620772284109827</v>
      </c>
      <c r="K26" s="92">
        <f>'dati (2)'!L26/'quozienti (2)'!B26*1000</f>
        <v>19.73696244672484</v>
      </c>
      <c r="L26" s="92">
        <f>'dati (2)'!M26/'quozienti (2)'!B26*1000</f>
        <v>2.9541422012475076</v>
      </c>
      <c r="M26" s="92">
        <f>'dati (2)'!N26/'quozienti (2)'!B26*1000</f>
        <v>9.237410598328122</v>
      </c>
    </row>
    <row r="27" spans="1:13" s="94" customFormat="1" ht="10.5" customHeight="1">
      <c r="A27" s="38">
        <v>1980</v>
      </c>
      <c r="B27" s="95">
        <f>('dati (2)'!O27*2-'dati (2)'!N27)/2</f>
        <v>21804.2</v>
      </c>
      <c r="C27" s="92">
        <f>'dati (2)'!D27/'quozienti (2)'!B27*1000</f>
        <v>15.721741682795058</v>
      </c>
      <c r="D27" s="92">
        <f>'dati (2)'!E27/'quozienti (2)'!B27*1000</f>
        <v>9.466066170737747</v>
      </c>
      <c r="E27" s="92">
        <f>'dati (2)'!F27/'quozienti (2)'!B27*1000</f>
        <v>6.25567551205731</v>
      </c>
      <c r="F27" s="92">
        <f>'dati (2)'!G27/'quozienti (2)'!B27*1000</f>
        <v>23.123985287238238</v>
      </c>
      <c r="G27" s="92">
        <f>'dati (2)'!H27/'quozienti (2)'!B27*1000</f>
        <v>5.962154080406527</v>
      </c>
      <c r="H27" s="93">
        <f>'dati (2)'!I27/'quozienti (2)'!B27*1000</f>
        <v>29.086139367644765</v>
      </c>
      <c r="I27" s="92">
        <f>'dati (2)'!J27/'quozienti (2)'!B27*1000</f>
        <v>17.748874070133276</v>
      </c>
      <c r="J27" s="92">
        <f>'dati (2)'!K27/'quozienti (2)'!B27*1000</f>
        <v>2.623347795378872</v>
      </c>
      <c r="K27" s="92">
        <f>'dati (2)'!L27/'quozienti (2)'!B27*1000</f>
        <v>20.37222186551215</v>
      </c>
      <c r="L27" s="92">
        <f>'dati (2)'!M27/'quozienti (2)'!B27*1000</f>
        <v>8.713917502132617</v>
      </c>
      <c r="M27" s="92">
        <f>'dati (2)'!N27/'quozienti (2)'!B27*1000</f>
        <v>14.969593014189925</v>
      </c>
    </row>
    <row r="28" spans="1:13" s="94" customFormat="1" ht="10.5" customHeight="1">
      <c r="A28" s="38">
        <v>1981</v>
      </c>
      <c r="B28" s="95">
        <f>('dati (2)'!O28*2-'dati (2)'!N28)/2</f>
        <v>21820.100000000002</v>
      </c>
      <c r="C28" s="92">
        <f>'dati (2)'!D28/'quozienti (2)'!B28*1000</f>
        <v>15.490304810702057</v>
      </c>
      <c r="D28" s="92">
        <f>'dati (2)'!E28/'quozienti (2)'!B28*1000</f>
        <v>9.450002520611728</v>
      </c>
      <c r="E28" s="92">
        <f>'dati (2)'!F28/'quozienti (2)'!B28*1000</f>
        <v>6.040302290090329</v>
      </c>
      <c r="F28" s="92">
        <f>'dati (2)'!G28/'quozienti (2)'!B28*1000</f>
        <v>26.205196126507207</v>
      </c>
      <c r="G28" s="92">
        <f>'dati (2)'!H28/'quozienti (2)'!B28*1000</f>
        <v>6.287780532628172</v>
      </c>
      <c r="H28" s="93">
        <f>'dati (2)'!I28/'quozienti (2)'!B28*1000</f>
        <v>32.49297665913538</v>
      </c>
      <c r="I28" s="92">
        <f>'dati (2)'!J28/'quozienti (2)'!B28*1000</f>
        <v>19.76159595968854</v>
      </c>
      <c r="J28" s="92">
        <f>'dati (2)'!K28/'quozienti (2)'!B28*1000</f>
        <v>2.2456359045100616</v>
      </c>
      <c r="K28" s="92">
        <f>'dati (2)'!L28/'quozienti (2)'!B28*1000</f>
        <v>22.007231864198605</v>
      </c>
      <c r="L28" s="92">
        <f>'dati (2)'!M28/'quozienti (2)'!B28*1000</f>
        <v>10.485744794936778</v>
      </c>
      <c r="M28" s="92">
        <f>'dati (2)'!N28/'quozienti (2)'!B28*1000</f>
        <v>16.52604708502711</v>
      </c>
    </row>
    <row r="29" spans="1:13" s="94" customFormat="1" ht="10.5" customHeight="1">
      <c r="A29" s="38">
        <v>1982</v>
      </c>
      <c r="B29" s="95">
        <f>('dati (2)'!O29*2-'dati (2)'!N29)/2</f>
        <v>21852.4</v>
      </c>
      <c r="C29" s="92">
        <f>'dati (2)'!D29/'quozienti (2)'!B29*1000</f>
        <v>15.23860079442075</v>
      </c>
      <c r="D29" s="92">
        <f>'dati (2)'!E29/'quozienti (2)'!B29*1000</f>
        <v>9.28959748128352</v>
      </c>
      <c r="E29" s="92">
        <f>'dati (2)'!F29/'quozienti (2)'!B29*1000</f>
        <v>5.949003313137229</v>
      </c>
      <c r="F29" s="92">
        <f>'dati (2)'!G29/'quozienti (2)'!B29*1000</f>
        <v>27.264739799747392</v>
      </c>
      <c r="G29" s="92">
        <f>'dati (2)'!H29/'quozienti (2)'!B29*1000</f>
        <v>5.994764877084439</v>
      </c>
      <c r="H29" s="93">
        <f>'dati (2)'!I29/'quozienti (2)'!B29*1000</f>
        <v>33.25950467683183</v>
      </c>
      <c r="I29" s="92">
        <f>'dati (2)'!J29/'quozienti (2)'!B29*1000</f>
        <v>20.665922278559794</v>
      </c>
      <c r="J29" s="92">
        <f>'dati (2)'!K29/'quozienti (2)'!B29*1000</f>
        <v>2.105031941571635</v>
      </c>
      <c r="K29" s="92">
        <f>'dati (2)'!L29/'quozienti (2)'!B29*1000</f>
        <v>22.770954220131426</v>
      </c>
      <c r="L29" s="92">
        <f>'dati (2)'!M29/'quozienti (2)'!B29*1000</f>
        <v>10.488550456700407</v>
      </c>
      <c r="M29" s="92">
        <f>'dati (2)'!N29/'quozienti (2)'!B29*1000</f>
        <v>16.437553769837635</v>
      </c>
    </row>
    <row r="30" spans="1:13" s="94" customFormat="1" ht="10.5" customHeight="1">
      <c r="A30" s="38">
        <v>1983</v>
      </c>
      <c r="B30" s="95">
        <f>('dati (2)'!O30*2-'dati (2)'!N30)/2</f>
        <v>21895.9</v>
      </c>
      <c r="C30" s="92">
        <f>'dati (2)'!D30/'quozienti (2)'!B30*1000</f>
        <v>15.235729063431966</v>
      </c>
      <c r="D30" s="92">
        <f>'dati (2)'!E30/'quozienti (2)'!B30*1000</f>
        <v>9.37161751743477</v>
      </c>
      <c r="E30" s="92">
        <f>'dati (2)'!F30/'quozienti (2)'!B30*1000</f>
        <v>5.864111545997195</v>
      </c>
      <c r="F30" s="92">
        <f>'dati (2)'!G30/'quozienti (2)'!B30*1000</f>
        <v>27.420658662123955</v>
      </c>
      <c r="G30" s="92">
        <f>'dati (2)'!H30/'quozienti (2)'!B30*1000</f>
        <v>5.955452847336716</v>
      </c>
      <c r="H30" s="93">
        <f>'dati (2)'!I30/'quozienti (2)'!B30*1000</f>
        <v>33.37611150946067</v>
      </c>
      <c r="I30" s="92">
        <f>'dati (2)'!J30/'quozienti (2)'!B30*1000</f>
        <v>20.359976068579048</v>
      </c>
      <c r="J30" s="92">
        <f>'dati (2)'!K30/'quozienti (2)'!B30*1000</f>
        <v>1.3883877803607068</v>
      </c>
      <c r="K30" s="92">
        <f>'dati (2)'!L30/'quozienti (2)'!B30*1000</f>
        <v>21.748363848939753</v>
      </c>
      <c r="L30" s="92">
        <f>'dati (2)'!M30/'quozienti (2)'!B30*1000</f>
        <v>11.62774766052092</v>
      </c>
      <c r="M30" s="92">
        <f>'dati (2)'!N30/'quozienti (2)'!B30*1000</f>
        <v>17.491859206518114</v>
      </c>
    </row>
    <row r="31" spans="1:13" s="94" customFormat="1" ht="10.5" customHeight="1">
      <c r="A31" s="38">
        <v>1984</v>
      </c>
      <c r="B31" s="95">
        <f>('dati (2)'!O31*2-'dati (2)'!N31)/2</f>
        <v>22250.5</v>
      </c>
      <c r="C31" s="92">
        <f>'dati (2)'!D31/'quozienti (2)'!B31*1000</f>
        <v>14.09406530190333</v>
      </c>
      <c r="D31" s="92">
        <f>'dati (2)'!E31/'quozienti (2)'!B31*1000</f>
        <v>9.429001595469765</v>
      </c>
      <c r="E31" s="92">
        <f>'dati (2)'!F31/'quozienti (2)'!B31*1000</f>
        <v>4.665063706433563</v>
      </c>
      <c r="F31" s="92">
        <f>'dati (2)'!G31/'quozienti (2)'!B31*1000</f>
        <v>27.576908384081257</v>
      </c>
      <c r="G31" s="92">
        <f>'dati (2)'!H31/'quozienti (2)'!B31*1000</f>
        <v>5.572908473966877</v>
      </c>
      <c r="H31" s="93">
        <f>'dati (2)'!I31/'quozienti (2)'!B31*1000</f>
        <v>33.14981685804814</v>
      </c>
      <c r="I31" s="92">
        <f>'dati (2)'!J31/'quozienti (2)'!B31*1000</f>
        <v>21.35682344216984</v>
      </c>
      <c r="J31" s="92">
        <f>'dati (2)'!K31/'quozienti (2)'!B31*1000</f>
        <v>1.7977124109570572</v>
      </c>
      <c r="K31" s="92">
        <f>'dati (2)'!L31/'quozienti (2)'!B31*1000</f>
        <v>23.154535853126898</v>
      </c>
      <c r="L31" s="92">
        <f>'dati (2)'!M31/'quozienti (2)'!B31*1000</f>
        <v>9.995281004921239</v>
      </c>
      <c r="M31" s="92">
        <f>'dati (2)'!N31/'quozienti (2)'!B31*1000</f>
        <v>14.6603447113548</v>
      </c>
    </row>
    <row r="32" spans="1:13" s="94" customFormat="1" ht="10.5" customHeight="1">
      <c r="A32" s="38">
        <v>1985</v>
      </c>
      <c r="B32" s="95">
        <f>('dati (2)'!O32*2-'dati (2)'!N32)/2</f>
        <v>22582.600000000002</v>
      </c>
      <c r="C32" s="92">
        <f>'dati (2)'!D32/'quozienti (2)'!B32*1000</f>
        <v>13.70967027711601</v>
      </c>
      <c r="D32" s="92">
        <f>'dati (2)'!E32/'quozienti (2)'!B32*1000</f>
        <v>9.130923808595997</v>
      </c>
      <c r="E32" s="92">
        <f>'dati (2)'!F32/'quozienti (2)'!B32*1000</f>
        <v>4.578746468520011</v>
      </c>
      <c r="F32" s="92">
        <f>'dati (2)'!G32/'quozienti (2)'!B32*1000</f>
        <v>18.624959039260315</v>
      </c>
      <c r="G32" s="92">
        <f>'dati (2)'!H32/'quozienti (2)'!B32*1000</f>
        <v>4.862150505256259</v>
      </c>
      <c r="H32" s="93">
        <f>'dati (2)'!I32/'quozienti (2)'!B32*1000</f>
        <v>23.48710954451657</v>
      </c>
      <c r="I32" s="92">
        <f>'dati (2)'!J32/'quozienti (2)'!B32*1000</f>
        <v>20.192537617457685</v>
      </c>
      <c r="J32" s="92">
        <f>'dati (2)'!K32/'quozienti (2)'!B32*1000</f>
        <v>1.9572591287097145</v>
      </c>
      <c r="K32" s="92">
        <f>'dati (2)'!L32/'quozienti (2)'!B32*1000</f>
        <v>22.1497967461674</v>
      </c>
      <c r="L32" s="92">
        <f>'dati (2)'!M32/'quozienti (2)'!B32*1000</f>
        <v>1.3373127983491713</v>
      </c>
      <c r="M32" s="92">
        <f>'dati (2)'!N32/'quozienti (2)'!B32*1000</f>
        <v>5.916059266869182</v>
      </c>
    </row>
    <row r="33" spans="1:13" s="94" customFormat="1" ht="10.5" customHeight="1">
      <c r="A33" s="38">
        <v>1986</v>
      </c>
      <c r="B33" s="95">
        <f>('dati (2)'!O33*2-'dati (2)'!N33)/2</f>
        <v>22818.1</v>
      </c>
      <c r="C33" s="92">
        <f>'dati (2)'!D33/'quozienti (2)'!B33*1000</f>
        <v>13.576941112537854</v>
      </c>
      <c r="D33" s="92">
        <f>'dati (2)'!E33/'quozienti (2)'!B33*1000</f>
        <v>9.0103908739115</v>
      </c>
      <c r="E33" s="92">
        <f>'dati (2)'!F33/'quozienti (2)'!B33*1000</f>
        <v>4.566550238626354</v>
      </c>
      <c r="F33" s="92">
        <f>'dati (2)'!G33/'quozienti (2)'!B33*1000</f>
        <v>18.32755575617602</v>
      </c>
      <c r="G33" s="92">
        <f>'dati (2)'!H33/'quozienti (2)'!B33*1000</f>
        <v>3.8039977035774233</v>
      </c>
      <c r="H33" s="93">
        <f>'dati (2)'!I33/'quozienti (2)'!B33*1000</f>
        <v>22.13155345975344</v>
      </c>
      <c r="I33" s="92">
        <f>'dati (2)'!J33/'quozienti (2)'!B33*1000</f>
        <v>18.906043886213137</v>
      </c>
      <c r="J33" s="92">
        <f>'dati (2)'!K33/'quozienti (2)'!B33*1000</f>
        <v>1.963353653459315</v>
      </c>
      <c r="K33" s="92">
        <f>'dati (2)'!L33/'quozienti (2)'!B33*1000</f>
        <v>20.869397539672455</v>
      </c>
      <c r="L33" s="92">
        <f>'dati (2)'!M33/'quozienti (2)'!B33*1000</f>
        <v>1.2621559200809884</v>
      </c>
      <c r="M33" s="92">
        <f>'dati (2)'!N33/'quozienti (2)'!B33*1000</f>
        <v>5.828706158707343</v>
      </c>
    </row>
    <row r="34" spans="1:13" s="94" customFormat="1" ht="10.5" customHeight="1">
      <c r="A34" s="38">
        <v>1987</v>
      </c>
      <c r="B34" s="95">
        <f>('dati (2)'!O34*2-'dati (2)'!N34)/2</f>
        <v>23037.100000000002</v>
      </c>
      <c r="C34" s="92">
        <f>'dati (2)'!D34/'quozienti (2)'!B34*1000</f>
        <v>13.369738378528545</v>
      </c>
      <c r="D34" s="92">
        <f>'dati (2)'!E34/'quozienti (2)'!B34*1000</f>
        <v>8.93341609838044</v>
      </c>
      <c r="E34" s="92">
        <f>'dati (2)'!F34/'quozienti (2)'!B34*1000</f>
        <v>4.436322280148108</v>
      </c>
      <c r="F34" s="92">
        <f>'dati (2)'!G34/'quozienti (2)'!B34*1000</f>
        <v>16.39095198614409</v>
      </c>
      <c r="G34" s="92">
        <f>'dati (2)'!H34/'quozienti (2)'!B34*1000</f>
        <v>3.3250712980366446</v>
      </c>
      <c r="H34" s="93">
        <f>'dati (2)'!I34/'quozienti (2)'!B34*1000</f>
        <v>19.716023284180732</v>
      </c>
      <c r="I34" s="92">
        <f>'dati (2)'!J34/'quozienti (2)'!B34*1000</f>
        <v>18.109918349097757</v>
      </c>
      <c r="J34" s="92">
        <f>'dati (2)'!K34/'quozienti (2)'!B34*1000</f>
        <v>1.675558121464941</v>
      </c>
      <c r="K34" s="92">
        <f>'dati (2)'!L34/'quozienti (2)'!B34*1000</f>
        <v>19.7854764705627</v>
      </c>
      <c r="L34" s="92">
        <f>'dati (2)'!M34/'quozienti (2)'!B34*1000</f>
        <v>-0.06945318638196647</v>
      </c>
      <c r="M34" s="92">
        <f>'dati (2)'!N34/'quozienti (2)'!B34*1000</f>
        <v>4.366869093766142</v>
      </c>
    </row>
    <row r="35" spans="1:13" s="94" customFormat="1" ht="10.5" customHeight="1">
      <c r="A35" s="38">
        <v>1988</v>
      </c>
      <c r="B35" s="95">
        <f>('dati (2)'!O35*2-'dati (2)'!N35)/2</f>
        <v>23224.3</v>
      </c>
      <c r="C35" s="92">
        <f>'dati (2)'!D35/'quozienti (2)'!B35*1000</f>
        <v>13.356699663714299</v>
      </c>
      <c r="D35" s="92">
        <f>'dati (2)'!E35/'quozienti (2)'!B35*1000</f>
        <v>8.715009709657558</v>
      </c>
      <c r="E35" s="92">
        <f>'dati (2)'!F35/'quozienti (2)'!B35*1000</f>
        <v>4.6416899540567425</v>
      </c>
      <c r="F35" s="92">
        <f>'dati (2)'!G35/'quozienti (2)'!B35*1000</f>
        <v>15.449335394392943</v>
      </c>
      <c r="G35" s="92">
        <f>'dati (2)'!H35/'quozienti (2)'!B35*1000</f>
        <v>2.80740431358534</v>
      </c>
      <c r="H35" s="93">
        <f>'dati (2)'!I35/'quozienti (2)'!B35*1000</f>
        <v>18.25673970797828</v>
      </c>
      <c r="I35" s="92">
        <f>'dati (2)'!J35/'quozienti (2)'!B35*1000</f>
        <v>17.955331269403167</v>
      </c>
      <c r="J35" s="92">
        <f>'dati (2)'!K35/'quozienti (2)'!B35*1000</f>
        <v>1.954849015901448</v>
      </c>
      <c r="K35" s="92">
        <f>'dati (2)'!L35/'quozienti (2)'!B35*1000</f>
        <v>19.910180285304616</v>
      </c>
      <c r="L35" s="92">
        <f>'dati (2)'!M35/'quozienti (2)'!B35*1000</f>
        <v>-1.653440577326335</v>
      </c>
      <c r="M35" s="92">
        <f>'dati (2)'!N35/'quozienti (2)'!B35*1000</f>
        <v>2.988249376730408</v>
      </c>
    </row>
    <row r="36" spans="1:13" s="94" customFormat="1" ht="10.5" customHeight="1">
      <c r="A36" s="38">
        <v>1989</v>
      </c>
      <c r="B36" s="95">
        <f>('dati (2)'!O36*2-'dati (2)'!N36)/2</f>
        <v>23174.5</v>
      </c>
      <c r="C36" s="92">
        <f>'dati (2)'!D36/'quozienti (2)'!B36*1000</f>
        <v>13.64430732054629</v>
      </c>
      <c r="D36" s="92">
        <f>'dati (2)'!E36/'quozienti (2)'!B36*1000</f>
        <v>8.699216811581696</v>
      </c>
      <c r="E36" s="92">
        <f>'dati (2)'!F36/'quozienti (2)'!B36*1000</f>
        <v>4.9450905089645945</v>
      </c>
      <c r="F36" s="92">
        <f>'dati (2)'!G36/'quozienti (2)'!B36*1000</f>
        <v>14.282940300761613</v>
      </c>
      <c r="G36" s="92">
        <f>'dati (2)'!H36/'quozienti (2)'!B36*1000</f>
        <v>2.286996483203521</v>
      </c>
      <c r="H36" s="93">
        <f>'dati (2)'!I36/'quozienti (2)'!B36*1000</f>
        <v>16.569936783965133</v>
      </c>
      <c r="I36" s="92">
        <f>'dati (2)'!J36/'quozienti (2)'!B36*1000</f>
        <v>16.81158169539796</v>
      </c>
      <c r="J36" s="92">
        <f>'dati (2)'!K36/'quozienti (2)'!B36*1000</f>
        <v>1.7605557832962955</v>
      </c>
      <c r="K36" s="92">
        <f>'dati (2)'!L36/'quozienti (2)'!B36*1000</f>
        <v>18.572137478694252</v>
      </c>
      <c r="L36" s="92">
        <f>'dati (2)'!M36/'quozienti (2)'!B36*1000</f>
        <v>-2.00220069472912</v>
      </c>
      <c r="M36" s="92">
        <f>'dati (2)'!N36/'quozienti (2)'!B36*1000</f>
        <v>2.9428898142354742</v>
      </c>
    </row>
    <row r="37" spans="1:13" s="94" customFormat="1" ht="10.5" customHeight="1">
      <c r="A37" s="38">
        <v>1990</v>
      </c>
      <c r="B37" s="95">
        <f>('dati (2)'!O37*2-'dati (2)'!N37)/2</f>
        <v>23053.4</v>
      </c>
      <c r="C37" s="92">
        <f>'dati (2)'!D37/'quozienti (2)'!B37*1000</f>
        <v>14.57485663719885</v>
      </c>
      <c r="D37" s="92">
        <f>'dati (2)'!E37/'quozienti (2)'!B37*1000</f>
        <v>8.831669081350254</v>
      </c>
      <c r="E37" s="92">
        <f>'dati (2)'!F37/'quozienti (2)'!B37*1000</f>
        <v>5.7431875558485945</v>
      </c>
      <c r="F37" s="92">
        <f>'dati (2)'!G37/'quozienti (2)'!B37*1000</f>
        <v>17.03002593977461</v>
      </c>
      <c r="G37" s="92">
        <f>'dati (2)'!H37/'quozienti (2)'!B37*1000</f>
        <v>1.7958305499405727</v>
      </c>
      <c r="H37" s="93">
        <f>'dati (2)'!I37/'quozienti (2)'!B37*1000</f>
        <v>18.825856489715182</v>
      </c>
      <c r="I37" s="92">
        <f>'dati (2)'!J37/'quozienti (2)'!B37*1000</f>
        <v>16.91724431103438</v>
      </c>
      <c r="J37" s="92">
        <f>'dati (2)'!K37/'quozienti (2)'!B37*1000</f>
        <v>1.9606652380993692</v>
      </c>
      <c r="K37" s="92">
        <f>'dati (2)'!L37/'quozienti (2)'!B37*1000</f>
        <v>18.877909549133747</v>
      </c>
      <c r="L37" s="92">
        <f>'dati (2)'!M37/'quozienti (2)'!B37*1000</f>
        <v>-0.05205305941856732</v>
      </c>
      <c r="M37" s="92">
        <f>'dati (2)'!N37/'quozienti (2)'!B37*1000</f>
        <v>5.691134496430027</v>
      </c>
    </row>
    <row r="38" spans="1:13" s="94" customFormat="1" ht="10.5" customHeight="1">
      <c r="A38" s="38">
        <v>1991</v>
      </c>
      <c r="B38" s="95">
        <f>('dati (2)'!O38*2-'dati (2)'!N38)/2</f>
        <v>23045.800000000003</v>
      </c>
      <c r="C38" s="92">
        <f>'dati (2)'!D38/'quozienti (2)'!B38*1000</f>
        <v>14.605698218330454</v>
      </c>
      <c r="D38" s="92">
        <f>'dati (2)'!E38/'quozienti (2)'!B38*1000</f>
        <v>9.129646182818561</v>
      </c>
      <c r="E38" s="92">
        <f>'dati (2)'!F38/'quozienti (2)'!B38*1000</f>
        <v>5.476052035511893</v>
      </c>
      <c r="F38" s="92">
        <f>'dati (2)'!G38/'quozienti (2)'!B38*1000</f>
        <v>24.30811688029923</v>
      </c>
      <c r="G38" s="92">
        <f>'dati (2)'!H38/'quozienti (2)'!B38*1000</f>
        <v>1.7183174374506418</v>
      </c>
      <c r="H38" s="93">
        <f>'dati (2)'!I38/'quozienti (2)'!B38*1000</f>
        <v>26.026434317749867</v>
      </c>
      <c r="I38" s="92">
        <f>'dati (2)'!J38/'quozienti (2)'!B38*1000</f>
        <v>16.801326055072938</v>
      </c>
      <c r="J38" s="92">
        <f>'dati (2)'!K38/'quozienti (2)'!B38*1000</f>
        <v>1.8918848553749488</v>
      </c>
      <c r="K38" s="92">
        <f>'dati (2)'!L38/'quozienti (2)'!B38*1000</f>
        <v>18.69321091044789</v>
      </c>
      <c r="L38" s="92">
        <f>'dati (2)'!M38/'quozienti (2)'!B38*1000</f>
        <v>7.33322340730198</v>
      </c>
      <c r="M38" s="92">
        <f>'dati (2)'!N38/'quozienti (2)'!B38*1000</f>
        <v>12.809275442813872</v>
      </c>
    </row>
    <row r="39" spans="1:13" s="94" customFormat="1" ht="10.5" customHeight="1">
      <c r="A39" s="38">
        <v>1992</v>
      </c>
      <c r="B39" s="95">
        <f>('dati (2)'!O39*2-'dati (2)'!N39)/2</f>
        <v>23111.4</v>
      </c>
      <c r="C39" s="92">
        <f>'dati (2)'!D39/'quozienti (2)'!B39*1000</f>
        <v>14.39116626426785</v>
      </c>
      <c r="D39" s="92">
        <f>'dati (2)'!E39/'quozienti (2)'!B39*1000</f>
        <v>9.42392066253018</v>
      </c>
      <c r="E39" s="92">
        <f>'dati (2)'!F39/'quozienti (2)'!B39*1000</f>
        <v>4.9672456017376705</v>
      </c>
      <c r="F39" s="92">
        <f>'dati (2)'!G39/'quozienti (2)'!B39*1000</f>
        <v>23.486244883477415</v>
      </c>
      <c r="G39" s="92">
        <f>'dati (2)'!H39/'quozienti (2)'!B39*1000</f>
        <v>1.4538279809963912</v>
      </c>
      <c r="H39" s="93">
        <f>'dati (2)'!I39/'quozienti (2)'!B39*1000</f>
        <v>24.940072864473805</v>
      </c>
      <c r="I39" s="92">
        <f>'dati (2)'!J39/'quozienti (2)'!B39*1000</f>
        <v>16.27768114437031</v>
      </c>
      <c r="J39" s="92">
        <f>'dati (2)'!K39/'quozienti (2)'!B39*1000</f>
        <v>1.6182490026566974</v>
      </c>
      <c r="K39" s="92">
        <f>'dati (2)'!L39/'quozienti (2)'!B39*1000</f>
        <v>17.89593014702701</v>
      </c>
      <c r="L39" s="92">
        <f>'dati (2)'!M39/'quozienti (2)'!B39*1000</f>
        <v>7.044142717446801</v>
      </c>
      <c r="M39" s="92">
        <f>'dati (2)'!N39/'quozienti (2)'!B39*1000</f>
        <v>12.011388319184471</v>
      </c>
    </row>
    <row r="40" spans="1:13" s="94" customFormat="1" ht="10.5" customHeight="1">
      <c r="A40" s="38">
        <v>1993</v>
      </c>
      <c r="B40" s="95">
        <f>('dati (2)'!O40*2-'dati (2)'!N40)/2</f>
        <v>23151.1</v>
      </c>
      <c r="C40" s="92">
        <f>'dati (2)'!D40/'quozienti (2)'!B40*1000</f>
        <v>13.813598489920567</v>
      </c>
      <c r="D40" s="92">
        <f>'dati (2)'!E40/'quozienti (2)'!B40*1000</f>
        <v>9.684205070169451</v>
      </c>
      <c r="E40" s="92">
        <f>'dati (2)'!F40/'quozienti (2)'!B40*1000</f>
        <v>4.129393419751113</v>
      </c>
      <c r="F40" s="92">
        <f>'dati (2)'!G40/'quozienti (2)'!B40*1000</f>
        <v>22.763497198837204</v>
      </c>
      <c r="G40" s="92">
        <f>'dati (2)'!H40/'quozienti (2)'!B40*1000</f>
        <v>1.2612791616813024</v>
      </c>
      <c r="H40" s="93">
        <f>'dati (2)'!I40/'quozienti (2)'!B40*1000</f>
        <v>24.02477636051851</v>
      </c>
      <c r="I40" s="92">
        <f>'dati (2)'!J40/'quozienti (2)'!B40*1000</f>
        <v>16.37071240675389</v>
      </c>
      <c r="J40" s="92">
        <f>'dati (2)'!K40/'quozienti (2)'!B40*1000</f>
        <v>1.2699180600489826</v>
      </c>
      <c r="K40" s="92">
        <f>'dati (2)'!L40/'quozienti (2)'!B40*1000</f>
        <v>17.640630466802875</v>
      </c>
      <c r="L40" s="92">
        <f>'dati (2)'!M40/'quozienti (2)'!B40*1000</f>
        <v>6.384145893715634</v>
      </c>
      <c r="M40" s="92">
        <f>'dati (2)'!N40/'quozienti (2)'!B40*1000</f>
        <v>10.513539313466747</v>
      </c>
    </row>
    <row r="41" spans="1:13" s="94" customFormat="1" ht="10.5" customHeight="1">
      <c r="A41" s="38">
        <v>1994</v>
      </c>
      <c r="B41" s="95">
        <f>('dati (2)'!O41*2-'dati (2)'!N41)/2</f>
        <v>23391.5</v>
      </c>
      <c r="C41" s="92">
        <f>'dati (2)'!D41/'quozienti (2)'!B41*1000</f>
        <v>13.038924395613792</v>
      </c>
      <c r="D41" s="92">
        <f>'dati (2)'!E41/'quozienti (2)'!B41*1000</f>
        <v>9.695829681721992</v>
      </c>
      <c r="E41" s="92">
        <f>'dati (2)'!F41/'quozienti (2)'!B41*1000</f>
        <v>3.3430947138917984</v>
      </c>
      <c r="F41" s="92">
        <f>'dati (2)'!G41/'quozienti (2)'!B41*1000</f>
        <v>22.8117051065558</v>
      </c>
      <c r="G41" s="92">
        <f>'dati (2)'!H41/'quozienti (2)'!B41*1000</f>
        <v>1.214116238804694</v>
      </c>
      <c r="H41" s="93">
        <f>'dati (2)'!I41/'quozienti (2)'!B41*1000</f>
        <v>24.025821345360495</v>
      </c>
      <c r="I41" s="92">
        <f>'dati (2)'!J41/'quozienti (2)'!B41*1000</f>
        <v>16.082765106983306</v>
      </c>
      <c r="J41" s="92">
        <f>'dati (2)'!K41/'quozienti (2)'!B41*1000</f>
        <v>1.1371652095846783</v>
      </c>
      <c r="K41" s="92">
        <f>'dati (2)'!L41/'quozienti (2)'!B41*1000</f>
        <v>17.219930316567986</v>
      </c>
      <c r="L41" s="92">
        <f>'dati (2)'!M41/'quozienti (2)'!B41*1000</f>
        <v>6.80589102879251</v>
      </c>
      <c r="M41" s="92">
        <f>'dati (2)'!N41/'quozienti (2)'!B41*1000</f>
        <v>10.148985742684308</v>
      </c>
    </row>
    <row r="42" spans="1:13" s="94" customFormat="1" ht="10.5" customHeight="1">
      <c r="A42" s="38">
        <v>1995</v>
      </c>
      <c r="B42" s="95">
        <f>('dati (2)'!O42*2-'dati (2)'!N42)/2</f>
        <v>23619.899999999998</v>
      </c>
      <c r="C42" s="92">
        <f>'dati (2)'!D42/'quozienti (2)'!B42*1000</f>
        <v>12.091499117269763</v>
      </c>
      <c r="D42" s="92">
        <f>'dati (2)'!E42/'quozienti (2)'!B42*1000</f>
        <v>9.619007701133368</v>
      </c>
      <c r="E42" s="92">
        <f>'dati (2)'!F42/'quozienti (2)'!B42*1000</f>
        <v>2.472491416136394</v>
      </c>
      <c r="F42" s="92">
        <f>'dati (2)'!G42/'quozienti (2)'!B42*1000</f>
        <v>21.84598580010923</v>
      </c>
      <c r="G42" s="92">
        <f>'dati (2)'!H42/'quozienti (2)'!B42*1000</f>
        <v>1.2531805807814598</v>
      </c>
      <c r="H42" s="93">
        <f>'dati (2)'!I42/'quozienti (2)'!B42*1000</f>
        <v>23.09916638089069</v>
      </c>
      <c r="I42" s="92">
        <f>'dati (2)'!J42/'quozienti (2)'!B42*1000</f>
        <v>15.529278278062145</v>
      </c>
      <c r="J42" s="92">
        <f>'dati (2)'!K42/'quozienti (2)'!B42*1000</f>
        <v>0.7536018357402022</v>
      </c>
      <c r="K42" s="92">
        <f>'dati (2)'!L42/'quozienti (2)'!B42*1000</f>
        <v>16.282880113802346</v>
      </c>
      <c r="L42" s="92">
        <f>'dati (2)'!M42/'quozienti (2)'!B42*1000</f>
        <v>6.816286267088346</v>
      </c>
      <c r="M42" s="92">
        <f>'dati (2)'!N42/'quozienti (2)'!B42*1000</f>
        <v>9.288777683224739</v>
      </c>
    </row>
    <row r="43" spans="1:13" s="94" customFormat="1" ht="10.5" customHeight="1">
      <c r="A43" s="38">
        <v>1996</v>
      </c>
      <c r="B43" s="95">
        <f>('dati (2)'!O43*2-'dati (2)'!N43)/2</f>
        <v>23713.5</v>
      </c>
      <c r="C43" s="92">
        <f>'dati (2)'!D43/'quozienti (2)'!B43*1000</f>
        <v>11.61363780125245</v>
      </c>
      <c r="D43" s="92">
        <f>'dati (2)'!E43/'quozienti (2)'!B43*1000</f>
        <v>9.260547789233982</v>
      </c>
      <c r="E43" s="92">
        <f>'dati (2)'!F43/'quozienti (2)'!B43*1000</f>
        <v>2.3530900120184706</v>
      </c>
      <c r="F43" s="92">
        <f>'dati (2)'!G43/'quozienti (2)'!B43*1000</f>
        <v>10.913614607712907</v>
      </c>
      <c r="G43" s="92">
        <f>'dati (2)'!H43/'quozienti (2)'!B43*1000</f>
        <v>1.2229320850992051</v>
      </c>
      <c r="H43" s="93">
        <f>'dati (2)'!I43/'quozienti (2)'!B43*1000</f>
        <v>12.13654669281211</v>
      </c>
      <c r="I43" s="92">
        <f>'dati (2)'!J43/'quozienti (2)'!B43*1000</f>
        <v>15.02941362515023</v>
      </c>
      <c r="J43" s="92">
        <f>'dati (2)'!K43/'quozienti (2)'!B43*1000</f>
        <v>0.8180993948594681</v>
      </c>
      <c r="K43" s="92">
        <f>'dati (2)'!L43/'quozienti (2)'!B43*1000</f>
        <v>15.8475130200097</v>
      </c>
      <c r="L43" s="92">
        <f>'dati (2)'!M43/'quozienti (2)'!B43*1000</f>
        <v>-3.710966327197588</v>
      </c>
      <c r="M43" s="92">
        <f>'dati (2)'!N43/'quozienti (2)'!B43*1000</f>
        <v>-1.3578763151791176</v>
      </c>
    </row>
    <row r="44" spans="1:13" s="94" customFormat="1" ht="10.5" customHeight="1">
      <c r="A44" s="38">
        <v>1997</v>
      </c>
      <c r="B44" s="95">
        <f>('dati (2)'!O44*2-'dati (2)'!N44)/2</f>
        <v>23668.1</v>
      </c>
      <c r="C44" s="92">
        <f>'dati (2)'!D44/'quozienti (2)'!B44*1000</f>
        <v>11.247206155120184</v>
      </c>
      <c r="D44" s="92">
        <f>'dati (2)'!E44/'quozienti (2)'!B44*1000</f>
        <v>9.20225958146197</v>
      </c>
      <c r="E44" s="92">
        <f>'dati (2)'!F44/'quozienti (2)'!B44*1000</f>
        <v>2.044946573658215</v>
      </c>
      <c r="F44" s="92">
        <f>'dati (2)'!G44/'quozienti (2)'!B44*1000</f>
        <v>10.6134417211352</v>
      </c>
      <c r="G44" s="92">
        <f>'dati (2)'!H44/'quozienti (2)'!B44*1000</f>
        <v>1.1492261736261042</v>
      </c>
      <c r="H44" s="93">
        <f>'dati (2)'!I44/'quozienti (2)'!B44*1000</f>
        <v>11.762667894761302</v>
      </c>
      <c r="I44" s="92">
        <f>'dati (2)'!J44/'quozienti (2)'!B44*1000</f>
        <v>15.311748725077214</v>
      </c>
      <c r="J44" s="92">
        <f>'dati (2)'!K44/'quozienti (2)'!B44*1000</f>
        <v>0.9717721321103089</v>
      </c>
      <c r="K44" s="92">
        <f>'dati (2)'!L44/'quozienti (2)'!B44*1000</f>
        <v>16.283520857187522</v>
      </c>
      <c r="L44" s="92">
        <f>'dati (2)'!M44/'quozienti (2)'!B44*1000</f>
        <v>-4.520852962426219</v>
      </c>
      <c r="M44" s="92">
        <f>'dati (2)'!N44/'quozienti (2)'!B44*1000</f>
        <v>-2.475906388768004</v>
      </c>
    </row>
    <row r="45" spans="1:13" s="94" customFormat="1" ht="10.5" customHeight="1">
      <c r="A45" s="38">
        <v>1998</v>
      </c>
      <c r="B45" s="95">
        <f>('dati (2)'!O45*2-'dati (2)'!N45)/2</f>
        <v>23615.3</v>
      </c>
      <c r="C45" s="92">
        <f>'dati (2)'!D45/'quozienti (2)'!B45*1000</f>
        <v>11.10297137872481</v>
      </c>
      <c r="D45" s="92">
        <f>'dati (2)'!E45/'quozienti (2)'!B45*1000</f>
        <v>9.341401548995778</v>
      </c>
      <c r="E45" s="92">
        <f>'dati (2)'!F45/'quozienti (2)'!B45*1000</f>
        <v>1.7615698297290316</v>
      </c>
      <c r="F45" s="92">
        <f>'dati (2)'!G45/'quozienti (2)'!B45*1000</f>
        <v>10.772677035650618</v>
      </c>
      <c r="G45" s="92">
        <f>'dati (2)'!H45/'quozienti (2)'!B45*1000</f>
        <v>1.1941410864990072</v>
      </c>
      <c r="H45" s="93">
        <f>'dati (2)'!I45/'quozienti (2)'!B45*1000</f>
        <v>11.966818122149624</v>
      </c>
      <c r="I45" s="92">
        <f>'dati (2)'!J45/'quozienti (2)'!B45*1000</f>
        <v>14.837838181179151</v>
      </c>
      <c r="J45" s="92">
        <f>'dati (2)'!K45/'quozienti (2)'!B45*1000</f>
        <v>0.8807849148645158</v>
      </c>
      <c r="K45" s="92">
        <f>'dati (2)'!L45/'quozienti (2)'!B45*1000</f>
        <v>15.718623096043666</v>
      </c>
      <c r="L45" s="92">
        <f>'dati (2)'!M45/'quozienti (2)'!B45*1000</f>
        <v>-3.751804973894043</v>
      </c>
      <c r="M45" s="92">
        <f>'dati (2)'!N45/'quozienti (2)'!B45*1000</f>
        <v>-1.990235144165012</v>
      </c>
    </row>
    <row r="46" spans="1:13" s="94" customFormat="1" ht="10.5" customHeight="1">
      <c r="A46" s="38">
        <v>1999</v>
      </c>
      <c r="B46" s="95">
        <f>('dati (2)'!O46*2-'dati (2)'!N46)/2</f>
        <v>23500.3</v>
      </c>
      <c r="C46" s="92">
        <f>'dati (2)'!D46/'quozienti (2)'!B46*1000</f>
        <v>11.344536027199654</v>
      </c>
      <c r="D46" s="92">
        <f>'dati (2)'!E46/'quozienti (2)'!B46*1000</f>
        <v>9.05520355059297</v>
      </c>
      <c r="E46" s="92">
        <f>'dati (2)'!F46/'quozienti (2)'!B46*1000</f>
        <v>2.2893324766066816</v>
      </c>
      <c r="F46" s="92">
        <f>'dati (2)'!G46/'quozienti (2)'!B46*1000</f>
        <v>10.61263047705774</v>
      </c>
      <c r="G46" s="92">
        <f>'dati (2)'!H46/'quozienti (2)'!B46*1000</f>
        <v>1.3787058037556967</v>
      </c>
      <c r="H46" s="93">
        <f>'dati (2)'!I46/'quozienti (2)'!B46*1000</f>
        <v>11.991336280813437</v>
      </c>
      <c r="I46" s="92">
        <f>'dati (2)'!J46/'quozienti (2)'!B46*1000</f>
        <v>13.940247571307602</v>
      </c>
      <c r="J46" s="92">
        <f>'dati (2)'!K46/'quozienti (2)'!B46*1000</f>
        <v>1.1148793845184954</v>
      </c>
      <c r="K46" s="92">
        <f>'dati (2)'!L46/'quozienti (2)'!B46*1000</f>
        <v>15.055126955826097</v>
      </c>
      <c r="L46" s="92">
        <f>'dati (2)'!M46/'quozienti (2)'!B46*1000</f>
        <v>-3.063790675012659</v>
      </c>
      <c r="M46" s="92">
        <f>'dati (2)'!N46/'quozienti (2)'!B46*1000</f>
        <v>-0.7744581984059777</v>
      </c>
    </row>
    <row r="47" spans="1:13" s="94" customFormat="1" ht="10.5" customHeight="1">
      <c r="A47" s="38">
        <v>2000</v>
      </c>
      <c r="B47" s="95">
        <f>('dati (2)'!O47*2-'dati (2)'!N47)/2</f>
        <v>23392.8</v>
      </c>
      <c r="C47" s="92">
        <f>'dati (2)'!D47/'quozienti (2)'!B47*1000</f>
        <v>10.96063746109914</v>
      </c>
      <c r="D47" s="92">
        <f>'dati (2)'!E47/'quozienti (2)'!B47*1000</f>
        <v>9.207961424027907</v>
      </c>
      <c r="E47" s="92">
        <f>'dati (2)'!F47/'quozienti (2)'!B47*1000</f>
        <v>1.7526760370712358</v>
      </c>
      <c r="F47" s="92">
        <f>'dati (2)'!G47/'quozienti (2)'!B47*1000</f>
        <v>10.661400088916249</v>
      </c>
      <c r="G47" s="92">
        <f>'dati (2)'!H47/'quozienti (2)'!B47*1000</f>
        <v>1.3679422728360864</v>
      </c>
      <c r="H47" s="93">
        <f>'dati (2)'!I47/'quozienti (2)'!B47*1000</f>
        <v>12.029342361752333</v>
      </c>
      <c r="I47" s="92">
        <f>'dati (2)'!J47/'quozienti (2)'!B47*1000</f>
        <v>14.064156492596013</v>
      </c>
      <c r="J47" s="92">
        <f>'dati (2)'!K47/'quozienti (2)'!B47*1000</f>
        <v>1.0858041790636437</v>
      </c>
      <c r="K47" s="92">
        <f>'dati (2)'!L47/'quozienti (2)'!B47*1000</f>
        <v>15.149960671659656</v>
      </c>
      <c r="L47" s="92">
        <f>'dati (2)'!M47/'quozienti (2)'!B47*1000</f>
        <v>-3.120618309907322</v>
      </c>
      <c r="M47" s="92">
        <f>'dati (2)'!N47/'quozienti (2)'!B47*1000</f>
        <v>-1.3679422728360864</v>
      </c>
    </row>
    <row r="48" spans="1:13" s="94" customFormat="1" ht="10.5" customHeight="1">
      <c r="A48" s="38">
        <v>2001</v>
      </c>
      <c r="B48" s="95">
        <f>('dati (2)'!O48*2-'dati (2)'!N48)/2</f>
        <v>23285.1</v>
      </c>
      <c r="C48" s="92">
        <f>'dati (2)'!D48/'quozienti (2)'!B48*1000</f>
        <v>10.616230980326476</v>
      </c>
      <c r="D48" s="92">
        <f>'dati (2)'!E48/'quozienti (2)'!B48*1000</f>
        <v>9.800258534427595</v>
      </c>
      <c r="E48" s="92">
        <f>'dati (2)'!F48/'quozienti (2)'!B48*1000</f>
        <v>0.8159724458988795</v>
      </c>
      <c r="F48" s="92">
        <f>'dati (2)'!G48/'quozienti (2)'!B48*1000</f>
        <v>10.882495673198742</v>
      </c>
      <c r="G48" s="92">
        <f>'dati (2)'!H48/'quozienti (2)'!B48*1000</f>
        <v>1.5374638717463098</v>
      </c>
      <c r="H48" s="93">
        <f>'dati (2)'!I48/'quozienti (2)'!B48*1000</f>
        <v>12.419959544945051</v>
      </c>
      <c r="I48" s="92">
        <f>'dati (2)'!J48/'quozienti (2)'!B48*1000</f>
        <v>13.038380767099992</v>
      </c>
      <c r="J48" s="92">
        <f>'dati (2)'!K48/'quozienti (2)'!B48*1000</f>
        <v>0.9963453023607372</v>
      </c>
      <c r="K48" s="92">
        <f>'dati (2)'!L48/'quozienti (2)'!B48*1000</f>
        <v>14.03472606946073</v>
      </c>
      <c r="L48" s="92">
        <f>'dati (2)'!M48/'quozienti (2)'!B48*1000</f>
        <v>-1.6147665245156775</v>
      </c>
      <c r="M48" s="92">
        <f>'dati (2)'!N48/'quozienti (2)'!B48*1000</f>
        <v>-0.798794078616798</v>
      </c>
    </row>
    <row r="49" spans="1:13" s="94" customFormat="1" ht="10.5" customHeight="1">
      <c r="A49" s="38">
        <v>2002</v>
      </c>
      <c r="B49" s="95">
        <f>('dati (2)'!O49*2-'dati (2)'!N49)/2</f>
        <v>23204.1</v>
      </c>
      <c r="C49" s="92">
        <f>'dati (2)'!D49/'quozienti (2)'!B49*1000</f>
        <v>10.80843471627859</v>
      </c>
      <c r="D49" s="92">
        <f>'dati (2)'!E49/'quozienti (2)'!B49*1000</f>
        <v>9.929279739356407</v>
      </c>
      <c r="E49" s="92">
        <f>'dati (2)'!F49/'quozienti (2)'!B49*1000</f>
        <v>0.8791549769221819</v>
      </c>
      <c r="F49" s="92">
        <f>'dati (2)'!G49/'quozienti (2)'!B49*1000</f>
        <v>11.618636361677463</v>
      </c>
      <c r="G49" s="92">
        <f>'dati (2)'!H49/'quozienti (2)'!B49*1000</f>
        <v>1.7238332880827096</v>
      </c>
      <c r="H49" s="93">
        <f>'dati (2)'!I49/'quozienti (2)'!B49*1000</f>
        <v>13.342469649760174</v>
      </c>
      <c r="I49" s="92">
        <f>'dati (2)'!J49/'quozienti (2)'!B49*1000</f>
        <v>12.480553005718818</v>
      </c>
      <c r="J49" s="92">
        <f>'dati (2)'!K49/'quozienti (2)'!B49*1000</f>
        <v>0.818820811839287</v>
      </c>
      <c r="K49" s="92">
        <f>'dati (2)'!L49/'quozienti (2)'!B49*1000</f>
        <v>13.299373817558106</v>
      </c>
      <c r="L49" s="92">
        <f>'dati (2)'!M49/'quozienti (2)'!B49*1000</f>
        <v>0.043095832202067745</v>
      </c>
      <c r="M49" s="92">
        <f>'dati (2)'!N49/'quozienti (2)'!B49*1000</f>
        <v>0.9222508091242496</v>
      </c>
    </row>
    <row r="50" spans="1:13" s="94" customFormat="1" ht="10.5" customHeight="1">
      <c r="A50" s="38">
        <v>2003</v>
      </c>
      <c r="B50" s="95">
        <f>('dati (2)'!O50*2-'dati (2)'!N50)/2</f>
        <v>23140.2</v>
      </c>
      <c r="C50" s="92">
        <f>'dati (2)'!D50/'quozienti (2)'!B50*1000</f>
        <v>10.648136144026413</v>
      </c>
      <c r="D50" s="92">
        <f>'dati (2)'!E50/'quozienti (2)'!B50*1000</f>
        <v>9.80976828203732</v>
      </c>
      <c r="E50" s="92">
        <f>'dati (2)'!F50/'quozienti (2)'!B50*1000</f>
        <v>0.8383678619890925</v>
      </c>
      <c r="F50" s="92">
        <f>'dati (2)'!G50/'quozienti (2)'!B50*1000</f>
        <v>11.13214233239125</v>
      </c>
      <c r="G50" s="92">
        <f>'dati (2)'!H50/'quozienti (2)'!B50*1000</f>
        <v>1.8063802387187664</v>
      </c>
      <c r="H50" s="93">
        <f>'dati (2)'!I50/'quozienti (2)'!B50*1000</f>
        <v>12.938522571110015</v>
      </c>
      <c r="I50" s="92">
        <f>'dati (2)'!J50/'quozienti (2)'!B50*1000</f>
        <v>12.290299997407107</v>
      </c>
      <c r="J50" s="92">
        <f>'dati (2)'!K50/'quozienti (2)'!B50*1000</f>
        <v>0.8124389590409763</v>
      </c>
      <c r="K50" s="92">
        <f>'dati (2)'!L50/'quozienti (2)'!B50*1000</f>
        <v>13.102738956448086</v>
      </c>
      <c r="L50" s="92">
        <f>'dati (2)'!M50/'quozienti (2)'!B50*1000</f>
        <v>-0.16421638533806965</v>
      </c>
      <c r="M50" s="92">
        <f>'dati (2)'!N50/'quozienti (2)'!B50*1000</f>
        <v>0.6741514766510229</v>
      </c>
    </row>
    <row r="51" spans="1:13" s="94" customFormat="1" ht="10.5" customHeight="1">
      <c r="A51" s="38"/>
      <c r="B51" s="95"/>
      <c r="C51" s="92"/>
      <c r="D51" s="92"/>
      <c r="E51" s="92"/>
      <c r="F51" s="92"/>
      <c r="G51" s="92"/>
      <c r="H51" s="93"/>
      <c r="I51" s="92"/>
      <c r="J51" s="92"/>
      <c r="K51" s="92"/>
      <c r="L51" s="92"/>
      <c r="M51" s="92"/>
    </row>
    <row r="52" spans="1:13" s="94" customFormat="1" ht="10.5" customHeight="1">
      <c r="A52" s="38"/>
      <c r="B52" s="95"/>
      <c r="C52" s="92"/>
      <c r="D52" s="92"/>
      <c r="E52" s="92"/>
      <c r="F52" s="92"/>
      <c r="G52" s="92"/>
      <c r="H52" s="93"/>
      <c r="I52" s="92"/>
      <c r="J52" s="92"/>
      <c r="K52" s="92"/>
      <c r="L52" s="92"/>
      <c r="M52" s="92"/>
    </row>
    <row r="58" ht="12" customHeight="1"/>
  </sheetData>
  <mergeCells count="7">
    <mergeCell ref="M3:M5"/>
    <mergeCell ref="C3:E4"/>
    <mergeCell ref="F3:L4"/>
    <mergeCell ref="A1:J1"/>
    <mergeCell ref="A3:A5"/>
    <mergeCell ref="B3:B5"/>
    <mergeCell ref="K1:M1"/>
  </mergeCells>
  <printOptions horizontalCentered="1" verticalCentered="1"/>
  <pageMargins left="1.1023622047244095" right="0.7874015748031497" top="0.26" bottom="0.2362204724409449" header="0.2362204724409449" footer="0.196850393700787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9"/>
  <dimension ref="A1:O1"/>
  <sheetViews>
    <sheetView workbookViewId="0" topLeftCell="A13">
      <selection activeCell="A1" sqref="A1:G1"/>
    </sheetView>
  </sheetViews>
  <sheetFormatPr defaultColWidth="9.140625" defaultRowHeight="12.75"/>
  <cols>
    <col min="1" max="10" width="8.7109375" style="0" customWidth="1"/>
  </cols>
  <sheetData>
    <row r="1" spans="1:15" s="1" customFormat="1" ht="25.5" customHeight="1">
      <c r="A1" s="104" t="s">
        <v>46</v>
      </c>
      <c r="B1" s="104"/>
      <c r="C1" s="104"/>
      <c r="D1" s="104"/>
      <c r="E1" s="104"/>
      <c r="F1" s="104"/>
      <c r="G1" s="104"/>
      <c r="H1" s="105" t="str">
        <f>+'quozienti (2)'!K1</f>
        <v>San Cataldo</v>
      </c>
      <c r="I1" s="106"/>
      <c r="J1" s="106"/>
      <c r="M1"/>
      <c r="N1"/>
      <c r="O1" s="99"/>
    </row>
  </sheetData>
  <mergeCells count="2">
    <mergeCell ref="H1:J1"/>
    <mergeCell ref="A1:G1"/>
  </mergeCells>
  <printOptions horizontalCentered="1" verticalCentered="1"/>
  <pageMargins left="0.4724409448818898" right="0.4724409448818898" top="1.22047244094488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LiVecchi</dc:creator>
  <cp:keywords/>
  <dc:description/>
  <cp:lastModifiedBy>LiVecchi</cp:lastModifiedBy>
  <dcterms:created xsi:type="dcterms:W3CDTF">2007-04-23T08:49:54Z</dcterms:created>
  <dcterms:modified xsi:type="dcterms:W3CDTF">2007-04-23T08:50:46Z</dcterms:modified>
  <cp:category/>
  <cp:version/>
  <cp:contentType/>
  <cp:contentStatus/>
</cp:coreProperties>
</file>